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ity.ichinoseki.iwate.jp\FileShare\H29\部課共有\市長部局\下水道部\下水道課\10管理係\22 照会・報告・通知\01　庁内\02　総務部\02　財政課\300126 公営企業に係る経営比較分析表の分析等について\02 報告\"/>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P10" i="4"/>
  <c r="I10" i="4"/>
  <c r="B10"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<sst xmlns="http://schemas.openxmlformats.org/spreadsheetml/2006/main" count="240" uniqueCount="126">
  <si>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</si>
  <si>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</si>
  <si>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</si>
  <si>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</si>
  <si>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</si>
  <si>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</si>
  <si>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</si>
  <si>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</si>
  <si>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</si>
  <si>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</si>
  <si>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</si>
  <si>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</si>
  <si>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</si>
  <si>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</si>
  <si>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</si>
  <si>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</si>
  <si>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</si>
  <si>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</si>
  <si>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</si>
  <si>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</si>
  <si>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</si>
  <si>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</si>
  <si>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</si>
  <si>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</si>
  <si>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</si>
  <si>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</si>
  <si>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</si>
  <si>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</si>
  <si>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</si>
  <si>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</si>
  <si>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</si>
  <si>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</si>
  <si>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</si>
  <si>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</si>
  <si>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</si>
  <si>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</si>
  <si>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</si>
  <si>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</si>
  <si>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</si>
  <si>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</si>
  <si>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</si>
  <si>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</si>
  <si>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</si>
  <si>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</si>
  <si>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</si>
  <si>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</si>
  <si>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</si>
  <si>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</si>
  <si>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</si>
  <si>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</si>
  <si>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</si>
  <si>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</si>
  <si>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</si>
  <si>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</si>
  <si>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</si>
  <si>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</si>
  <si>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</si>
  <si>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</si>
  <si>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</si>
  <si>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</si>
  <si>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</si>
  <si>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</si>
  <si>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</si>
  <si>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</si>
  <si>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</si>
  <si>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</si>
  <si>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</si>
  <si>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</si>
  <si>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</si>
  <si>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</si>
  <si>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</si>
  <si>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</si>
  <si>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</si>
  <si>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</si>
  <si>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</si>
  <si>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</si>
  <si>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</si>
  <si>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</si>
  <si>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</si>
  <si>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</si>
  <si>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</si>
  <si>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</si>
  <si>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</si>
  <si>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</si>
  <si>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</si>
  <si>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</si>
  <si>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</si>
  <si>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</si>
  <si>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</si>
  <si>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</si>
  <si>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</si>
  <si>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</si>
  <si>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</si>
  <si>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</si>
  <si>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</si>
  <si>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</si>
  <si>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</si>
  <si>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</si>
  <si>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</si>
  <si>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</si>
  <si>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</si>
  <si>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</si>
  <si>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</si>
  <si>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</si>
  <si>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</si>
  <si>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</si>
  <si>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</si>
  <si>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</si>
  <si>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</si>
  <si>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</si>
  <si>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岩手県　一関市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</si>
  <si>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</si>
  <si>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</si>
  <si>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</si>
  <si>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</si>
  <si>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</si>
  <si>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</si>
  <si>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</si>
  <si>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</si>
  <si>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</si>
  <si>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</si>
  <si>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</si>
  <si>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平成23年度は東日本大震災による災害復旧において管渠更新を行ったところです。
　供用開始後20年以上を経過した施設では、コンクリートの劣化や電気、機械設備の老朽化などにより修繕の必要性が高まってきています。
　平成26年度に策定した最適整備構想に基づき、平成30年度から計画的な施設更新や改築を行います。</t>
    <rPh sb="128" eb="130">
      <t>ヘイセイ</t>
    </rPh>
    <rPh sb="132" eb="134">
      <t>ネンド</t>
    </rPh>
    <phoneticPr fontId="4"/>
  </si>
  <si>
    <t>　持続的で健全な汚水処理事業の経営のため、中長期的な財政見通しを基に、効率的で安定した汚水処理事業の経営に向けた体制を整えます。
　一つ目に、効率的で安定した経営を目指すため、平成28年度に策定した経営戦略を基に、平成32年度からの地方公営企業法適用への移行を進めます。
　二つ目に、将来的な経営を見通した施設の統廃合や組織体制を見直します。最適整備構想を基本に、公共下水道への接続検討を進めます。
　三つ目に、中長期的な経営見通しを反映した使用料の適正化を図ります。</t>
    <rPh sb="95" eb="97">
      <t>サクテイ</t>
    </rPh>
    <rPh sb="104" eb="105">
      <t>モト</t>
    </rPh>
    <phoneticPr fontId="4"/>
  </si>
  <si>
    <t>非設置</t>
    <rPh sb="0" eb="1">
      <t>ヒ</t>
    </rPh>
    <rPh sb="1" eb="3">
      <t>セッチ</t>
    </rPh>
    <phoneticPr fontId="4"/>
  </si>
  <si>
    <t>　農業集落排水事業は整備が完了し運用していますが、施設の老朽化による修繕や更新など、維持管理費の増加が見込まれることや、水洗化率が伸び悩んでいることなどにより、維持管理費を使用料で賄うことが困難な状況です。
　人口減少などにより使用料収入の増加が見込めず、維持管理費が増加する状況から、公共下水道への統合や、管理体制の効率化などに取り組む必要があります。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</si>
</sst>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4355552"/>
        <c:axId val="25436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254355552"/>
        <c:axId val="254360032"/>
      </c:lineChart>
      <c:dateAx>
        <c:axId val="254355552"/>
        <c:scaling>
          <c:orientation val="minMax"/>
        </c:scaling>
        <c:delete val="1"/>
        <c:axPos val="b"/>
        <c:numFmt formatCode="ge" sourceLinked="1"/>
        <c:majorTickMark val="none"/>
        <c:minorTickMark val="none"/>
        <c:tickLblPos val="none"/>
        <c:crossAx val="254360032"/>
        <c:crosses val="autoZero"/>
        <c:auto val="1"/>
        <c:lblOffset val="100"/>
        <c:baseTimeUnit val="years"/>
      </c:dateAx>
      <c:valAx>
        <c:axId val="25436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35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43.45</c:v>
                </c:pt>
                <c:pt idx="1">
                  <c:v>43.32</c:v>
                </c:pt>
                <c:pt idx="2">
                  <c:v>44.31</c:v>
                </c:pt>
                <c:pt idx="3">
                  <c:v>45.26</c:v>
                </c:pt>
                <c:pt idx="4">
                  <c:v>37.619999999999997</c:v>
                </c:pt>
              </c:numCache>
            </c:numRef>
          </c:val>
        </c:ser>
        <c:dLbls>
          <c:showLegendKey val="0"/>
          <c:showVal val="0"/>
          <c:showCatName val="0"/>
          <c:showSerName val="0"/>
          <c:showPercent val="0"/>
          <c:showBubbleSize val="0"/>
        </c:dLbls>
        <c:gapWidth val="150"/>
        <c:axId val="254779536"/>
        <c:axId val="254779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254779536"/>
        <c:axId val="254779928"/>
      </c:lineChart>
      <c:dateAx>
        <c:axId val="254779536"/>
        <c:scaling>
          <c:orientation val="minMax"/>
        </c:scaling>
        <c:delete val="1"/>
        <c:axPos val="b"/>
        <c:numFmt formatCode="ge" sourceLinked="1"/>
        <c:majorTickMark val="none"/>
        <c:minorTickMark val="none"/>
        <c:tickLblPos val="none"/>
        <c:crossAx val="254779928"/>
        <c:crosses val="autoZero"/>
        <c:auto val="1"/>
        <c:lblOffset val="100"/>
        <c:baseTimeUnit val="years"/>
      </c:dateAx>
      <c:valAx>
        <c:axId val="254779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77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81.58</c:v>
                </c:pt>
                <c:pt idx="1">
                  <c:v>81.75</c:v>
                </c:pt>
                <c:pt idx="2">
                  <c:v>82.68</c:v>
                </c:pt>
                <c:pt idx="3">
                  <c:v>82.08</c:v>
                </c:pt>
                <c:pt idx="4">
                  <c:v>78.83</c:v>
                </c:pt>
              </c:numCache>
            </c:numRef>
          </c:val>
        </c:ser>
        <c:dLbls>
          <c:showLegendKey val="0"/>
          <c:showVal val="0"/>
          <c:showCatName val="0"/>
          <c:showSerName val="0"/>
          <c:showPercent val="0"/>
          <c:showBubbleSize val="0"/>
        </c:dLbls>
        <c:gapWidth val="150"/>
        <c:axId val="254939032"/>
        <c:axId val="25493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254939032"/>
        <c:axId val="254939424"/>
      </c:lineChart>
      <c:dateAx>
        <c:axId val="254939032"/>
        <c:scaling>
          <c:orientation val="minMax"/>
        </c:scaling>
        <c:delete val="1"/>
        <c:axPos val="b"/>
        <c:numFmt formatCode="ge" sourceLinked="1"/>
        <c:majorTickMark val="none"/>
        <c:minorTickMark val="none"/>
        <c:tickLblPos val="none"/>
        <c:crossAx val="254939424"/>
        <c:crosses val="autoZero"/>
        <c:auto val="1"/>
        <c:lblOffset val="100"/>
        <c:baseTimeUnit val="years"/>
      </c:dateAx>
      <c:valAx>
        <c:axId val="25493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93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66.17</c:v>
                </c:pt>
                <c:pt idx="1">
                  <c:v>66.34</c:v>
                </c:pt>
                <c:pt idx="2">
                  <c:v>71.72</c:v>
                </c:pt>
                <c:pt idx="3">
                  <c:v>72.36</c:v>
                </c:pt>
                <c:pt idx="4">
                  <c:v>79.760000000000005</c:v>
                </c:pt>
              </c:numCache>
            </c:numRef>
          </c:val>
        </c:ser>
        <c:dLbls>
          <c:showLegendKey val="0"/>
          <c:showVal val="0"/>
          <c:showCatName val="0"/>
          <c:showSerName val="0"/>
          <c:showPercent val="0"/>
          <c:showBubbleSize val="0"/>
        </c:dLbls>
        <c:gapWidth val="150"/>
        <c:axId val="254439432"/>
        <c:axId val="254439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4439432"/>
        <c:axId val="254439816"/>
      </c:lineChart>
      <c:dateAx>
        <c:axId val="254439432"/>
        <c:scaling>
          <c:orientation val="minMax"/>
        </c:scaling>
        <c:delete val="1"/>
        <c:axPos val="b"/>
        <c:numFmt formatCode="ge" sourceLinked="1"/>
        <c:majorTickMark val="none"/>
        <c:minorTickMark val="none"/>
        <c:tickLblPos val="none"/>
        <c:crossAx val="254439816"/>
        <c:crosses val="autoZero"/>
        <c:auto val="1"/>
        <c:lblOffset val="100"/>
        <c:baseTimeUnit val="years"/>
      </c:dateAx>
      <c:valAx>
        <c:axId val="25443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439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4491888"/>
        <c:axId val="25449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4491888"/>
        <c:axId val="254494320"/>
      </c:lineChart>
      <c:dateAx>
        <c:axId val="254491888"/>
        <c:scaling>
          <c:orientation val="minMax"/>
        </c:scaling>
        <c:delete val="1"/>
        <c:axPos val="b"/>
        <c:numFmt formatCode="ge" sourceLinked="1"/>
        <c:majorTickMark val="none"/>
        <c:minorTickMark val="none"/>
        <c:tickLblPos val="none"/>
        <c:crossAx val="254494320"/>
        <c:crosses val="autoZero"/>
        <c:auto val="1"/>
        <c:lblOffset val="100"/>
        <c:baseTimeUnit val="years"/>
      </c:dateAx>
      <c:valAx>
        <c:axId val="25449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49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4536416"/>
        <c:axId val="25453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4536416"/>
        <c:axId val="254538848"/>
      </c:lineChart>
      <c:dateAx>
        <c:axId val="254536416"/>
        <c:scaling>
          <c:orientation val="minMax"/>
        </c:scaling>
        <c:delete val="1"/>
        <c:axPos val="b"/>
        <c:numFmt formatCode="ge" sourceLinked="1"/>
        <c:majorTickMark val="none"/>
        <c:minorTickMark val="none"/>
        <c:tickLblPos val="none"/>
        <c:crossAx val="254538848"/>
        <c:crosses val="autoZero"/>
        <c:auto val="1"/>
        <c:lblOffset val="100"/>
        <c:baseTimeUnit val="years"/>
      </c:dateAx>
      <c:valAx>
        <c:axId val="25453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53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4889792"/>
        <c:axId val="254890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4889792"/>
        <c:axId val="254890184"/>
      </c:lineChart>
      <c:dateAx>
        <c:axId val="254889792"/>
        <c:scaling>
          <c:orientation val="minMax"/>
        </c:scaling>
        <c:delete val="1"/>
        <c:axPos val="b"/>
        <c:numFmt formatCode="ge" sourceLinked="1"/>
        <c:majorTickMark val="none"/>
        <c:minorTickMark val="none"/>
        <c:tickLblPos val="none"/>
        <c:crossAx val="254890184"/>
        <c:crosses val="autoZero"/>
        <c:auto val="1"/>
        <c:lblOffset val="100"/>
        <c:baseTimeUnit val="years"/>
      </c:dateAx>
      <c:valAx>
        <c:axId val="254890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88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4891752"/>
        <c:axId val="25489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4891752"/>
        <c:axId val="254892144"/>
      </c:lineChart>
      <c:dateAx>
        <c:axId val="254891752"/>
        <c:scaling>
          <c:orientation val="minMax"/>
        </c:scaling>
        <c:delete val="1"/>
        <c:axPos val="b"/>
        <c:numFmt formatCode="ge" sourceLinked="1"/>
        <c:majorTickMark val="none"/>
        <c:minorTickMark val="none"/>
        <c:tickLblPos val="none"/>
        <c:crossAx val="254892144"/>
        <c:crosses val="autoZero"/>
        <c:auto val="1"/>
        <c:lblOffset val="100"/>
        <c:baseTimeUnit val="years"/>
      </c:dateAx>
      <c:valAx>
        <c:axId val="25489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891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2601.14</c:v>
                </c:pt>
                <c:pt idx="1">
                  <c:v>2601.6799999999998</c:v>
                </c:pt>
                <c:pt idx="2">
                  <c:v>1900.84</c:v>
                </c:pt>
                <c:pt idx="3">
                  <c:v>529.79</c:v>
                </c:pt>
                <c:pt idx="4">
                  <c:v>496.89</c:v>
                </c:pt>
              </c:numCache>
            </c:numRef>
          </c:val>
        </c:ser>
        <c:dLbls>
          <c:showLegendKey val="0"/>
          <c:showVal val="0"/>
          <c:showCatName val="0"/>
          <c:showSerName val="0"/>
          <c:showPercent val="0"/>
          <c:showBubbleSize val="0"/>
        </c:dLbls>
        <c:gapWidth val="150"/>
        <c:axId val="125275336"/>
        <c:axId val="12527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25275336"/>
        <c:axId val="125274944"/>
      </c:lineChart>
      <c:dateAx>
        <c:axId val="125275336"/>
        <c:scaling>
          <c:orientation val="minMax"/>
        </c:scaling>
        <c:delete val="1"/>
        <c:axPos val="b"/>
        <c:numFmt formatCode="ge" sourceLinked="1"/>
        <c:majorTickMark val="none"/>
        <c:minorTickMark val="none"/>
        <c:tickLblPos val="none"/>
        <c:crossAx val="125274944"/>
        <c:crosses val="autoZero"/>
        <c:auto val="1"/>
        <c:lblOffset val="100"/>
        <c:baseTimeUnit val="years"/>
      </c:dateAx>
      <c:valAx>
        <c:axId val="12527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275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22.51</c:v>
                </c:pt>
                <c:pt idx="1">
                  <c:v>28.04</c:v>
                </c:pt>
                <c:pt idx="2">
                  <c:v>36.950000000000003</c:v>
                </c:pt>
                <c:pt idx="3">
                  <c:v>39.18</c:v>
                </c:pt>
                <c:pt idx="4">
                  <c:v>47.42</c:v>
                </c:pt>
              </c:numCache>
            </c:numRef>
          </c:val>
        </c:ser>
        <c:dLbls>
          <c:showLegendKey val="0"/>
          <c:showVal val="0"/>
          <c:showCatName val="0"/>
          <c:showSerName val="0"/>
          <c:showPercent val="0"/>
          <c:showBubbleSize val="0"/>
        </c:dLbls>
        <c:gapWidth val="150"/>
        <c:axId val="254891360"/>
        <c:axId val="254893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254891360"/>
        <c:axId val="254893320"/>
      </c:lineChart>
      <c:dateAx>
        <c:axId val="254891360"/>
        <c:scaling>
          <c:orientation val="minMax"/>
        </c:scaling>
        <c:delete val="1"/>
        <c:axPos val="b"/>
        <c:numFmt formatCode="ge" sourceLinked="1"/>
        <c:majorTickMark val="none"/>
        <c:minorTickMark val="none"/>
        <c:tickLblPos val="none"/>
        <c:crossAx val="254893320"/>
        <c:crosses val="autoZero"/>
        <c:auto val="1"/>
        <c:lblOffset val="100"/>
        <c:baseTimeUnit val="years"/>
      </c:dateAx>
      <c:valAx>
        <c:axId val="254893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89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805.31</c:v>
                </c:pt>
                <c:pt idx="1">
                  <c:v>639.16</c:v>
                </c:pt>
                <c:pt idx="2">
                  <c:v>499.2</c:v>
                </c:pt>
                <c:pt idx="3">
                  <c:v>471.04</c:v>
                </c:pt>
                <c:pt idx="4">
                  <c:v>544.99</c:v>
                </c:pt>
              </c:numCache>
            </c:numRef>
          </c:val>
        </c:ser>
        <c:dLbls>
          <c:showLegendKey val="0"/>
          <c:showVal val="0"/>
          <c:showCatName val="0"/>
          <c:showSerName val="0"/>
          <c:showPercent val="0"/>
          <c:showBubbleSize val="0"/>
        </c:dLbls>
        <c:gapWidth val="150"/>
        <c:axId val="254777968"/>
        <c:axId val="254778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254777968"/>
        <c:axId val="254778360"/>
      </c:lineChart>
      <c:dateAx>
        <c:axId val="254777968"/>
        <c:scaling>
          <c:orientation val="minMax"/>
        </c:scaling>
        <c:delete val="1"/>
        <c:axPos val="b"/>
        <c:numFmt formatCode="ge" sourceLinked="1"/>
        <c:majorTickMark val="none"/>
        <c:minorTickMark val="none"/>
        <c:tickLblPos val="none"/>
        <c:crossAx val="254778360"/>
        <c:crosses val="autoZero"/>
        <c:auto val="1"/>
        <c:lblOffset val="100"/>
        <c:baseTimeUnit val="years"/>
      </c:dateAx>
      <c:valAx>
        <c:axId val="254778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77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Q1" zoomScaleNormal="100" workbookViewId="0">
      <selection activeCell="BL11" sqref="BL11:BZ1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岩手県　一関市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124</v>
      </c>
      <c r="AE8" s="73"/>
      <c r="AF8" s="73"/>
      <c r="AG8" s="73"/>
      <c r="AH8" s="73"/>
      <c r="AI8" s="73"/>
      <c r="AJ8" s="73"/>
      <c r="AK8" s="4"/>
      <c r="AL8" s="67">
        <f>データ!S6</f>
        <v>121059</v>
      </c>
      <c r="AM8" s="67"/>
      <c r="AN8" s="67"/>
      <c r="AO8" s="67"/>
      <c r="AP8" s="67"/>
      <c r="AQ8" s="67"/>
      <c r="AR8" s="67"/>
      <c r="AS8" s="67"/>
      <c r="AT8" s="66">
        <f>データ!T6</f>
        <v>1256.42</v>
      </c>
      <c r="AU8" s="66"/>
      <c r="AV8" s="66"/>
      <c r="AW8" s="66"/>
      <c r="AX8" s="66"/>
      <c r="AY8" s="66"/>
      <c r="AZ8" s="66"/>
      <c r="BA8" s="66"/>
      <c r="BB8" s="66">
        <f>データ!U6</f>
        <v>96.35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3.33</v>
      </c>
      <c r="Q10" s="66"/>
      <c r="R10" s="66"/>
      <c r="S10" s="66"/>
      <c r="T10" s="66"/>
      <c r="U10" s="66"/>
      <c r="V10" s="66"/>
      <c r="W10" s="66">
        <f>データ!Q6</f>
        <v>98.18</v>
      </c>
      <c r="X10" s="66"/>
      <c r="Y10" s="66"/>
      <c r="Z10" s="66"/>
      <c r="AA10" s="66"/>
      <c r="AB10" s="66"/>
      <c r="AC10" s="66"/>
      <c r="AD10" s="67">
        <f>データ!R6</f>
        <v>3240</v>
      </c>
      <c r="AE10" s="67"/>
      <c r="AF10" s="67"/>
      <c r="AG10" s="67"/>
      <c r="AH10" s="67"/>
      <c r="AI10" s="67"/>
      <c r="AJ10" s="67"/>
      <c r="AK10" s="2"/>
      <c r="AL10" s="67">
        <f>データ!V6</f>
        <v>4000</v>
      </c>
      <c r="AM10" s="67"/>
      <c r="AN10" s="67"/>
      <c r="AO10" s="67"/>
      <c r="AP10" s="67"/>
      <c r="AQ10" s="67"/>
      <c r="AR10" s="67"/>
      <c r="AS10" s="67"/>
      <c r="AT10" s="66">
        <f>データ!W6</f>
        <v>1.86</v>
      </c>
      <c r="AU10" s="66"/>
      <c r="AV10" s="66"/>
      <c r="AW10" s="66"/>
      <c r="AX10" s="66"/>
      <c r="AY10" s="66"/>
      <c r="AZ10" s="66"/>
      <c r="BA10" s="66"/>
      <c r="BB10" s="66">
        <f>データ!X6</f>
        <v>2150.54</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32093</v>
      </c>
      <c r="D6" s="33">
        <f t="shared" si="3"/>
        <v>47</v>
      </c>
      <c r="E6" s="33">
        <f t="shared" si="3"/>
        <v>17</v>
      </c>
      <c r="F6" s="33">
        <f t="shared" si="3"/>
        <v>5</v>
      </c>
      <c r="G6" s="33">
        <f t="shared" si="3"/>
        <v>0</v>
      </c>
      <c r="H6" s="33" t="str">
        <f t="shared" si="3"/>
        <v>岩手県　一関市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3.33</v>
      </c>
      <c r="Q6" s="34">
        <f t="shared" si="3"/>
        <v>98.18</v>
      </c>
      <c r="R6" s="34">
        <f t="shared" si="3"/>
        <v>3240</v>
      </c>
      <c r="S6" s="34">
        <f t="shared" si="3"/>
        <v>121059</v>
      </c>
      <c r="T6" s="34">
        <f t="shared" si="3"/>
        <v>1256.42</v>
      </c>
      <c r="U6" s="34">
        <f t="shared" si="3"/>
        <v>96.35</v>
      </c>
      <c r="V6" s="34">
        <f t="shared" si="3"/>
        <v>4000</v>
      </c>
      <c r="W6" s="34">
        <f t="shared" si="3"/>
        <v>1.86</v>
      </c>
      <c r="X6" s="34">
        <f t="shared" si="3"/>
        <v>2150.54</v>
      </c>
      <c r="Y6" s="35">
        <f>IF(Y7="",NA(),Y7)</f>
        <v>66.17</v>
      </c>
      <c r="Z6" s="35">
        <f t="shared" ref="Z6:AH6" si="4">IF(Z7="",NA(),Z7)</f>
        <v>66.34</v>
      </c>
      <c r="AA6" s="35">
        <f t="shared" si="4"/>
        <v>71.72</v>
      </c>
      <c r="AB6" s="35">
        <f t="shared" si="4"/>
        <v>72.36</v>
      </c>
      <c r="AC6" s="35">
        <f t="shared" si="4"/>
        <v>79.760000000000005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2601.14</v>
      </c>
      <c r="BG6" s="35">
        <f t="shared" ref="BG6:BO6" si="7">IF(BG7="",NA(),BG7)</f>
        <v>2601.6799999999998</v>
      </c>
      <c r="BH6" s="35">
        <f t="shared" si="7"/>
        <v>1900.84</v>
      </c>
      <c r="BI6" s="35">
        <f t="shared" si="7"/>
        <v>529.79</v>
      </c>
      <c r="BJ6" s="35">
        <f t="shared" si="7"/>
        <v>496.89</v>
      </c>
      <c r="BK6" s="35">
        <f t="shared" si="7"/>
        <v>1197.82</v>
      </c>
      <c r="BL6" s="35">
        <f t="shared" si="7"/>
        <v>1126.77</v>
      </c>
      <c r="BM6" s="35">
        <f t="shared" si="7"/>
        <v>1044.8</v>
      </c>
      <c r="BN6" s="35">
        <f t="shared" si="7"/>
        <v>1081.8</v>
      </c>
      <c r="BO6" s="35">
        <f t="shared" si="7"/>
        <v>974.93</v>
      </c>
      <c r="BP6" s="34" t="str">
        <f>IF(BP7="","",IF(BP7="-","【-】","【"&amp;SUBSTITUTE(TEXT(BP7,"#,##0.00"),"-","△")&amp;"】"))</f>
        <v>【914.53】</v>
      </c>
      <c r="BQ6" s="35">
        <f>IF(BQ7="",NA(),BQ7)</f>
        <v>22.51</v>
      </c>
      <c r="BR6" s="35">
        <f t="shared" ref="BR6:BZ6" si="8">IF(BR7="",NA(),BR7)</f>
        <v>28.04</v>
      </c>
      <c r="BS6" s="35">
        <f t="shared" si="8"/>
        <v>36.950000000000003</v>
      </c>
      <c r="BT6" s="35">
        <f t="shared" si="8"/>
        <v>39.18</v>
      </c>
      <c r="BU6" s="35">
        <f t="shared" si="8"/>
        <v>47.42</v>
      </c>
      <c r="BV6" s="35">
        <f t="shared" si="8"/>
        <v>51.03</v>
      </c>
      <c r="BW6" s="35">
        <f t="shared" si="8"/>
        <v>50.9</v>
      </c>
      <c r="BX6" s="35">
        <f t="shared" si="8"/>
        <v>50.82</v>
      </c>
      <c r="BY6" s="35">
        <f t="shared" si="8"/>
        <v>52.19</v>
      </c>
      <c r="BZ6" s="35">
        <f t="shared" si="8"/>
        <v>55.32</v>
      </c>
      <c r="CA6" s="34" t="str">
        <f>IF(CA7="","",IF(CA7="-","【-】","【"&amp;SUBSTITUTE(TEXT(CA7,"#,##0.00"),"-","△")&amp;"】"))</f>
        <v>【55.73】</v>
      </c>
      <c r="CB6" s="35">
        <f>IF(CB7="",NA(),CB7)</f>
        <v>805.31</v>
      </c>
      <c r="CC6" s="35">
        <f t="shared" ref="CC6:CK6" si="9">IF(CC7="",NA(),CC7)</f>
        <v>639.16</v>
      </c>
      <c r="CD6" s="35">
        <f t="shared" si="9"/>
        <v>499.2</v>
      </c>
      <c r="CE6" s="35">
        <f t="shared" si="9"/>
        <v>471.04</v>
      </c>
      <c r="CF6" s="35">
        <f t="shared" si="9"/>
        <v>544.99</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43.45</v>
      </c>
      <c r="CN6" s="35">
        <f t="shared" ref="CN6:CV6" si="10">IF(CN7="",NA(),CN7)</f>
        <v>43.32</v>
      </c>
      <c r="CO6" s="35">
        <f t="shared" si="10"/>
        <v>44.31</v>
      </c>
      <c r="CP6" s="35">
        <f t="shared" si="10"/>
        <v>45.26</v>
      </c>
      <c r="CQ6" s="35">
        <f t="shared" si="10"/>
        <v>37.619999999999997</v>
      </c>
      <c r="CR6" s="35">
        <f t="shared" si="10"/>
        <v>54.74</v>
      </c>
      <c r="CS6" s="35">
        <f t="shared" si="10"/>
        <v>53.78</v>
      </c>
      <c r="CT6" s="35">
        <f t="shared" si="10"/>
        <v>53.24</v>
      </c>
      <c r="CU6" s="35">
        <f t="shared" si="10"/>
        <v>52.31</v>
      </c>
      <c r="CV6" s="35">
        <f t="shared" si="10"/>
        <v>60.65</v>
      </c>
      <c r="CW6" s="34" t="str">
        <f>IF(CW7="","",IF(CW7="-","【-】","【"&amp;SUBSTITUTE(TEXT(CW7,"#,##0.00"),"-","△")&amp;"】"))</f>
        <v>【59.15】</v>
      </c>
      <c r="CX6" s="35">
        <f>IF(CX7="",NA(),CX7)</f>
        <v>81.58</v>
      </c>
      <c r="CY6" s="35">
        <f t="shared" ref="CY6:DG6" si="11">IF(CY7="",NA(),CY7)</f>
        <v>81.75</v>
      </c>
      <c r="CZ6" s="35">
        <f t="shared" si="11"/>
        <v>82.68</v>
      </c>
      <c r="DA6" s="35">
        <f t="shared" si="11"/>
        <v>82.08</v>
      </c>
      <c r="DB6" s="35">
        <f t="shared" si="11"/>
        <v>78.83</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32093</v>
      </c>
      <c r="D7" s="37">
        <v>47</v>
      </c>
      <c r="E7" s="37">
        <v>17</v>
      </c>
      <c r="F7" s="37">
        <v>5</v>
      </c>
      <c r="G7" s="37">
        <v>0</v>
      </c>
      <c r="H7" s="37" t="s">
        <v>110</v>
      </c>
      <c r="I7" s="37" t="s">
        <v>111</v>
      </c>
      <c r="J7" s="37" t="s">
        <v>112</v>
      </c>
      <c r="K7" s="37" t="s">
        <v>113</v>
      </c>
      <c r="L7" s="37" t="s">
        <v>114</v>
      </c>
      <c r="M7" s="37"/>
      <c r="N7" s="38" t="s">
        <v>115</v>
      </c>
      <c r="O7" s="38" t="s">
        <v>116</v>
      </c>
      <c r="P7" s="38">
        <v>3.33</v>
      </c>
      <c r="Q7" s="38">
        <v>98.18</v>
      </c>
      <c r="R7" s="38">
        <v>3240</v>
      </c>
      <c r="S7" s="38">
        <v>121059</v>
      </c>
      <c r="T7" s="38">
        <v>1256.42</v>
      </c>
      <c r="U7" s="38">
        <v>96.35</v>
      </c>
      <c r="V7" s="38">
        <v>4000</v>
      </c>
      <c r="W7" s="38">
        <v>1.86</v>
      </c>
      <c r="X7" s="38">
        <v>2150.54</v>
      </c>
      <c r="Y7" s="38">
        <v>66.17</v>
      </c>
      <c r="Z7" s="38">
        <v>66.34</v>
      </c>
      <c r="AA7" s="38">
        <v>71.72</v>
      </c>
      <c r="AB7" s="38">
        <v>72.36</v>
      </c>
      <c r="AC7" s="38">
        <v>79.760000000000005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2601.14</v>
      </c>
      <c r="BG7" s="38">
        <v>2601.6799999999998</v>
      </c>
      <c r="BH7" s="38">
        <v>1900.84</v>
      </c>
      <c r="BI7" s="38">
        <v>529.79</v>
      </c>
      <c r="BJ7" s="38">
        <v>496.89</v>
      </c>
      <c r="BK7" s="38">
        <v>1197.82</v>
      </c>
      <c r="BL7" s="38">
        <v>1126.77</v>
      </c>
      <c r="BM7" s="38">
        <v>1044.8</v>
      </c>
      <c r="BN7" s="38">
        <v>1081.8</v>
      </c>
      <c r="BO7" s="38">
        <v>974.93</v>
      </c>
      <c r="BP7" s="38">
        <v>914.53</v>
      </c>
      <c r="BQ7" s="38">
        <v>22.51</v>
      </c>
      <c r="BR7" s="38">
        <v>28.04</v>
      </c>
      <c r="BS7" s="38">
        <v>36.950000000000003</v>
      </c>
      <c r="BT7" s="38">
        <v>39.18</v>
      </c>
      <c r="BU7" s="38">
        <v>47.42</v>
      </c>
      <c r="BV7" s="38">
        <v>51.03</v>
      </c>
      <c r="BW7" s="38">
        <v>50.9</v>
      </c>
      <c r="BX7" s="38">
        <v>50.82</v>
      </c>
      <c r="BY7" s="38">
        <v>52.19</v>
      </c>
      <c r="BZ7" s="38">
        <v>55.32</v>
      </c>
      <c r="CA7" s="38">
        <v>55.73</v>
      </c>
      <c r="CB7" s="38">
        <v>805.31</v>
      </c>
      <c r="CC7" s="38">
        <v>639.16</v>
      </c>
      <c r="CD7" s="38">
        <v>499.2</v>
      </c>
      <c r="CE7" s="38">
        <v>471.04</v>
      </c>
      <c r="CF7" s="38">
        <v>544.99</v>
      </c>
      <c r="CG7" s="38">
        <v>289.60000000000002</v>
      </c>
      <c r="CH7" s="38">
        <v>293.27</v>
      </c>
      <c r="CI7" s="38">
        <v>300.52</v>
      </c>
      <c r="CJ7" s="38">
        <v>296.14</v>
      </c>
      <c r="CK7" s="38">
        <v>283.17</v>
      </c>
      <c r="CL7" s="38">
        <v>276.77999999999997</v>
      </c>
      <c r="CM7" s="38">
        <v>43.45</v>
      </c>
      <c r="CN7" s="38">
        <v>43.32</v>
      </c>
      <c r="CO7" s="38">
        <v>44.31</v>
      </c>
      <c r="CP7" s="38">
        <v>45.26</v>
      </c>
      <c r="CQ7" s="38">
        <v>37.619999999999997</v>
      </c>
      <c r="CR7" s="38">
        <v>54.74</v>
      </c>
      <c r="CS7" s="38">
        <v>53.78</v>
      </c>
      <c r="CT7" s="38">
        <v>53.24</v>
      </c>
      <c r="CU7" s="38">
        <v>52.31</v>
      </c>
      <c r="CV7" s="38">
        <v>60.65</v>
      </c>
      <c r="CW7" s="38">
        <v>59.15</v>
      </c>
      <c r="CX7" s="38">
        <v>81.58</v>
      </c>
      <c r="CY7" s="38">
        <v>81.75</v>
      </c>
      <c r="CZ7" s="38">
        <v>82.68</v>
      </c>
      <c r="DA7" s="38">
        <v>82.08</v>
      </c>
      <c r="DB7" s="38">
        <v>78.83</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