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city.ichinoseki.iwate.jp\FileShare\R06\部課共有\一関地区広域行政組合\一関地区広域行政組合事務局\介護保険課\介護保険総務係\11_地域包括支援センター\13　指定申請関係\R7介護予防支援事業者指定申請等提出書類（居宅）\"/>
    </mc:Choice>
  </mc:AlternateContent>
  <xr:revisionPtr revIDLastSave="0" documentId="13_ncr:1_{C4E6A629-44B2-4BA1-8CC6-CBE66C5F30C6}" xr6:coauthVersionLast="47" xr6:coauthVersionMax="47" xr10:uidLastSave="{00000000-0000-0000-0000-000000000000}"/>
  <bookViews>
    <workbookView xWindow="-120" yWindow="-120" windowWidth="29040" windowHeight="14160"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<sst xmlns="http://schemas.openxmlformats.org/spreadsheetml/2006/main" count="390" uniqueCount="148">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</sst>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topLeftCell="D1" zoomScaleNormal="55" zoomScaleSheetLayoutView="100" workbookViewId="0">
      <selection activeCell="U2" sqref="U2:V2"/>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274">
        <v>7</v>
      </c>
      <c r="V2" s="274"/>
      <c r="W2" s="39" t="s">
        <v>16</v>
      </c>
      <c r="X2" s="275">
        <f>IF(U2=0,"",YEAR(DATE(2018+U2,1,1)))</f>
        <v>2025</v>
      </c>
      <c r="Y2" s="275"/>
      <c r="Z2" s="41" t="s">
        <v>20</v>
      </c>
      <c r="AA2" s="41" t="s">
        <v>21</v>
      </c>
      <c r="AB2" s="274">
        <v>4</v>
      </c>
      <c r="AC2" s="274"/>
      <c r="AD2" s="41" t="s">
        <v>22</v>
      </c>
      <c r="AE2" s="41"/>
      <c r="AF2" s="41"/>
      <c r="AG2" s="41"/>
      <c r="AH2" s="41"/>
      <c r="AI2" s="41"/>
      <c r="AJ2" s="40"/>
      <c r="AK2" s="39" t="s">
        <v>17</v>
      </c>
      <c r="AL2" s="39" t="s">
        <v>16</v>
      </c>
      <c r="AM2" s="274" t="s">
        <v>109</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67">
        <v>100</v>
      </c>
      <c r="BA6" s="268"/>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3</v>
      </c>
      <c r="Q12" s="89">
        <f>WEEKDAY(DATE($X$2,$AB$2,2))</f>
        <v>4</v>
      </c>
      <c r="R12" s="89">
        <f>WEEKDAY(DATE($X$2,$AB$2,3))</f>
        <v>5</v>
      </c>
      <c r="S12" s="89">
        <f>WEEKDAY(DATE($X$2,$AB$2,4))</f>
        <v>6</v>
      </c>
      <c r="T12" s="89">
        <f>WEEKDAY(DATE($X$2,$AB$2,5))</f>
        <v>7</v>
      </c>
      <c r="U12" s="89">
        <f>WEEKDAY(DATE($X$2,$AB$2,6))</f>
        <v>1</v>
      </c>
      <c r="V12" s="90">
        <f>WEEKDAY(DATE($X$2,$AB$2,7))</f>
        <v>2</v>
      </c>
      <c r="W12" s="88">
        <f>WEEKDAY(DATE($X$2,$AB$2,8))</f>
        <v>3</v>
      </c>
      <c r="X12" s="89">
        <f>WEEKDAY(DATE($X$2,$AB$2,9))</f>
        <v>4</v>
      </c>
      <c r="Y12" s="89">
        <f>WEEKDAY(DATE($X$2,$AB$2,10))</f>
        <v>5</v>
      </c>
      <c r="Z12" s="89">
        <f>WEEKDAY(DATE($X$2,$AB$2,11))</f>
        <v>6</v>
      </c>
      <c r="AA12" s="89">
        <f>WEEKDAY(DATE($X$2,$AB$2,12))</f>
        <v>7</v>
      </c>
      <c r="AB12" s="89">
        <f>WEEKDAY(DATE($X$2,$AB$2,13))</f>
        <v>1</v>
      </c>
      <c r="AC12" s="90">
        <f>WEEKDAY(DATE($X$2,$AB$2,14))</f>
        <v>2</v>
      </c>
      <c r="AD12" s="88">
        <f>WEEKDAY(DATE($X$2,$AB$2,15))</f>
        <v>3</v>
      </c>
      <c r="AE12" s="89">
        <f>WEEKDAY(DATE($X$2,$AB$2,16))</f>
        <v>4</v>
      </c>
      <c r="AF12" s="89">
        <f>WEEKDAY(DATE($X$2,$AB$2,17))</f>
        <v>5</v>
      </c>
      <c r="AG12" s="89">
        <f>WEEKDAY(DATE($X$2,$AB$2,18))</f>
        <v>6</v>
      </c>
      <c r="AH12" s="89">
        <f>WEEKDAY(DATE($X$2,$AB$2,19))</f>
        <v>7</v>
      </c>
      <c r="AI12" s="89">
        <f>WEEKDAY(DATE($X$2,$AB$2,20))</f>
        <v>1</v>
      </c>
      <c r="AJ12" s="90">
        <f>WEEKDAY(DATE($X$2,$AB$2,21))</f>
        <v>2</v>
      </c>
      <c r="AK12" s="88">
        <f>WEEKDAY(DATE($X$2,$AB$2,22))</f>
        <v>3</v>
      </c>
      <c r="AL12" s="89">
        <f>WEEKDAY(DATE($X$2,$AB$2,23))</f>
        <v>4</v>
      </c>
      <c r="AM12" s="89">
        <f>WEEKDAY(DATE($X$2,$AB$2,24))</f>
        <v>5</v>
      </c>
      <c r="AN12" s="89">
        <f>WEEKDAY(DATE($X$2,$AB$2,25))</f>
        <v>6</v>
      </c>
      <c r="AO12" s="89">
        <f>WEEKDAY(DATE($X$2,$AB$2,26))</f>
        <v>7</v>
      </c>
      <c r="AP12" s="89">
        <f>WEEKDAY(DATE($X$2,$AB$2,27))</f>
        <v>1</v>
      </c>
      <c r="AQ12" s="90">
        <f>WEEKDAY(DATE($X$2,$AB$2,28))</f>
        <v>2</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火</v>
      </c>
      <c r="Q13" s="92" t="str">
        <f t="shared" ref="Q13:AQ13" si="0">IF(Q12=1,"日",IF(Q12=2,"月",IF(Q12=3,"火",IF(Q12=4,"水",IF(Q12=5,"木",IF(Q12=6,"金","土"))))))</f>
        <v>水</v>
      </c>
      <c r="R13" s="92" t="str">
        <f t="shared" si="0"/>
        <v>木</v>
      </c>
      <c r="S13" s="92" t="str">
        <f t="shared" si="0"/>
        <v>金</v>
      </c>
      <c r="T13" s="92" t="str">
        <f t="shared" si="0"/>
        <v>土</v>
      </c>
      <c r="U13" s="92" t="str">
        <f t="shared" si="0"/>
        <v>日</v>
      </c>
      <c r="V13" s="93" t="str">
        <f t="shared" si="0"/>
        <v>月</v>
      </c>
      <c r="W13" s="91" t="str">
        <f t="shared" si="0"/>
        <v>火</v>
      </c>
      <c r="X13" s="92" t="str">
        <f t="shared" si="0"/>
        <v>水</v>
      </c>
      <c r="Y13" s="92" t="str">
        <f t="shared" si="0"/>
        <v>木</v>
      </c>
      <c r="Z13" s="92" t="str">
        <f t="shared" si="0"/>
        <v>金</v>
      </c>
      <c r="AA13" s="92" t="str">
        <f t="shared" si="0"/>
        <v>土</v>
      </c>
      <c r="AB13" s="92" t="str">
        <f t="shared" si="0"/>
        <v>日</v>
      </c>
      <c r="AC13" s="93" t="str">
        <f t="shared" si="0"/>
        <v>月</v>
      </c>
      <c r="AD13" s="91" t="str">
        <f t="shared" si="0"/>
        <v>火</v>
      </c>
      <c r="AE13" s="92" t="str">
        <f t="shared" si="0"/>
        <v>水</v>
      </c>
      <c r="AF13" s="92" t="str">
        <f t="shared" si="0"/>
        <v>木</v>
      </c>
      <c r="AG13" s="92" t="str">
        <f t="shared" si="0"/>
        <v>金</v>
      </c>
      <c r="AH13" s="92" t="str">
        <f t="shared" si="0"/>
        <v>土</v>
      </c>
      <c r="AI13" s="92" t="str">
        <f t="shared" si="0"/>
        <v>日</v>
      </c>
      <c r="AJ13" s="93" t="str">
        <f t="shared" si="0"/>
        <v>月</v>
      </c>
      <c r="AK13" s="91" t="str">
        <f t="shared" si="0"/>
        <v>火</v>
      </c>
      <c r="AL13" s="92" t="str">
        <f t="shared" si="0"/>
        <v>水</v>
      </c>
      <c r="AM13" s="92" t="str">
        <f t="shared" si="0"/>
        <v>木</v>
      </c>
      <c r="AN13" s="92" t="str">
        <f t="shared" si="0"/>
        <v>金</v>
      </c>
      <c r="AO13" s="92" t="str">
        <f t="shared" si="0"/>
        <v>土</v>
      </c>
      <c r="AP13" s="92" t="str">
        <f t="shared" si="0"/>
        <v>日</v>
      </c>
      <c r="AQ13" s="93" t="str">
        <f t="shared" si="0"/>
        <v>月</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7" ht="39.950000000000003" customHeight="1" x14ac:dyDescent="0.4">
      <c r="A14" s="71"/>
      <c r="B14" s="85">
        <v>1</v>
      </c>
      <c r="C14" s="223" t="s">
        <v>2</v>
      </c>
      <c r="D14" s="224"/>
      <c r="E14" s="225" t="s">
        <v>66</v>
      </c>
      <c r="F14" s="226"/>
      <c r="G14" s="227" t="s">
        <v>114</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3">
        <f>IF($AZ$3="４週",SUM(P14:AQ14),IF($AZ$3="暦月",SUM(P14:AT14),""))</f>
        <v>160</v>
      </c>
      <c r="AV14" s="234"/>
      <c r="AW14" s="235">
        <f t="shared" ref="AW14:AW31" si="1">IF($AZ$3="４週",AU14/4,IF($AZ$3="暦月",AU14/($AZ$7/7),""))</f>
        <v>40</v>
      </c>
      <c r="AX14" s="236"/>
      <c r="AY14" s="220"/>
      <c r="AZ14" s="221"/>
      <c r="BA14" s="221"/>
      <c r="BB14" s="221"/>
      <c r="BC14" s="221"/>
      <c r="BD14" s="222"/>
    </row>
    <row r="15" spans="1:57" ht="39.950000000000003" customHeight="1" x14ac:dyDescent="0.4">
      <c r="A15" s="71"/>
      <c r="B15" s="86">
        <f t="shared" ref="B15:B31" si="2">B14+1</f>
        <v>2</v>
      </c>
      <c r="C15" s="206" t="s">
        <v>112</v>
      </c>
      <c r="D15" s="207"/>
      <c r="E15" s="208" t="s">
        <v>66</v>
      </c>
      <c r="F15" s="209"/>
      <c r="G15" s="210" t="s">
        <v>114</v>
      </c>
      <c r="H15" s="211"/>
      <c r="I15" s="211"/>
      <c r="J15" s="211"/>
      <c r="K15" s="212"/>
      <c r="L15" s="213" t="s">
        <v>100</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6">
        <f>IF($AZ$3="４週",SUM(P15:AQ15),IF($AZ$3="暦月",SUM(P15:AT15),""))</f>
        <v>160</v>
      </c>
      <c r="AV15" s="217"/>
      <c r="AW15" s="218">
        <f t="shared" si="1"/>
        <v>40</v>
      </c>
      <c r="AX15" s="219"/>
      <c r="AY15" s="186"/>
      <c r="AZ15" s="187"/>
      <c r="BA15" s="187"/>
      <c r="BB15" s="187"/>
      <c r="BC15" s="187"/>
      <c r="BD15" s="188"/>
    </row>
    <row r="16" spans="1:57" ht="39.950000000000003" customHeight="1" x14ac:dyDescent="0.4">
      <c r="A16" s="71"/>
      <c r="B16" s="86">
        <f t="shared" si="2"/>
        <v>3</v>
      </c>
      <c r="C16" s="206" t="s">
        <v>112</v>
      </c>
      <c r="D16" s="207"/>
      <c r="E16" s="208" t="s">
        <v>66</v>
      </c>
      <c r="F16" s="209"/>
      <c r="G16" s="210" t="s">
        <v>112</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9.950000000000003" customHeight="1" x14ac:dyDescent="0.4">
      <c r="A17" s="71"/>
      <c r="B17" s="86">
        <f t="shared" si="2"/>
        <v>4</v>
      </c>
      <c r="C17" s="206" t="s">
        <v>112</v>
      </c>
      <c r="D17" s="207"/>
      <c r="E17" s="208" t="s">
        <v>66</v>
      </c>
      <c r="F17" s="209"/>
      <c r="G17" s="210" t="s">
        <v>112</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9.950000000000003" customHeight="1" x14ac:dyDescent="0.4">
      <c r="A18" s="71"/>
      <c r="B18" s="86">
        <f t="shared" si="2"/>
        <v>5</v>
      </c>
      <c r="C18" s="206" t="s">
        <v>112</v>
      </c>
      <c r="D18" s="207"/>
      <c r="E18" s="208" t="s">
        <v>121</v>
      </c>
      <c r="F18" s="209"/>
      <c r="G18" s="210" t="s">
        <v>112</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ref="AU18:AU31" si="3">IF($AZ$3="４週",SUM(P18:AQ18),IF($AZ$3="暦月",SUM(P18:AT18),""))</f>
        <v>80</v>
      </c>
      <c r="AV18" s="217"/>
      <c r="AW18" s="218">
        <f t="shared" si="1"/>
        <v>20</v>
      </c>
      <c r="AX18" s="219"/>
      <c r="AY18" s="186"/>
      <c r="AZ18" s="187"/>
      <c r="BA18" s="187"/>
      <c r="BB18" s="187"/>
      <c r="BC18" s="187"/>
      <c r="BD18" s="188"/>
    </row>
    <row r="19" spans="1:56" ht="39.950000000000003" customHeight="1" x14ac:dyDescent="0.4">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50000000000003" customHeight="1" x14ac:dyDescent="0.4">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50000000000003" customHeight="1" x14ac:dyDescent="0.4">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50000000000003" customHeight="1" x14ac:dyDescent="0.4">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50000000000003" customHeight="1" x14ac:dyDescent="0.4">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50000000000003" customHeight="1" x14ac:dyDescent="0.4">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50000000000003" customHeight="1" x14ac:dyDescent="0.4">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50000000000003" customHeight="1" x14ac:dyDescent="0.4">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50000000000003" customHeight="1" x14ac:dyDescent="0.4">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50000000000003" customHeight="1" x14ac:dyDescent="0.4">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50000000000003" customHeight="1" x14ac:dyDescent="0.4">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50000000000003" customHeight="1" x14ac:dyDescent="0.4">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50000000000003" customHeight="1" thickBot="1" x14ac:dyDescent="0.45">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9" t="s">
        <v>3</v>
      </c>
      <c r="D36" s="161"/>
      <c r="E36" s="176">
        <f>SUMIFS($AU$14:$AV$31,$C$14:$D$31,"介護支援専門員",$E$14:$F$31,"A")</f>
        <v>480</v>
      </c>
      <c r="F36" s="177"/>
      <c r="G36" s="178">
        <f>SUMIFS($AW$14:$AX$31,$C$14:$D$31,"介護支援専門員",$E$14:$F$31,"A")</f>
        <v>120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159" t="s">
        <v>27</v>
      </c>
      <c r="D40" s="161"/>
      <c r="E40" s="176">
        <f>SUM(E36:F39)</f>
        <v>560</v>
      </c>
      <c r="F40" s="177"/>
      <c r="G40" s="178">
        <f>SUM(G36:H39)</f>
        <v>140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Normal="55" zoomScaleSheetLayoutView="100" workbookViewId="0">
      <selection activeCell="X2" sqref="X2:Y2"/>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111</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4">
        <v>7</v>
      </c>
      <c r="V2" s="274"/>
      <c r="W2" s="39" t="s">
        <v>16</v>
      </c>
      <c r="X2" s="275">
        <f>IF(U2=0,"",YEAR(DATE(2018+U2,1,1)))</f>
        <v>2025</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3</v>
      </c>
      <c r="Q12" s="89">
        <f>WEEKDAY(DATE($X$2,$AB$2,2))</f>
        <v>4</v>
      </c>
      <c r="R12" s="89">
        <f>WEEKDAY(DATE($X$2,$AB$2,3))</f>
        <v>5</v>
      </c>
      <c r="S12" s="89">
        <f>WEEKDAY(DATE($X$2,$AB$2,4))</f>
        <v>6</v>
      </c>
      <c r="T12" s="89">
        <f>WEEKDAY(DATE($X$2,$AB$2,5))</f>
        <v>7</v>
      </c>
      <c r="U12" s="89">
        <f>WEEKDAY(DATE($X$2,$AB$2,6))</f>
        <v>1</v>
      </c>
      <c r="V12" s="90">
        <f>WEEKDAY(DATE($X$2,$AB$2,7))</f>
        <v>2</v>
      </c>
      <c r="W12" s="88">
        <f>WEEKDAY(DATE($X$2,$AB$2,8))</f>
        <v>3</v>
      </c>
      <c r="X12" s="89">
        <f>WEEKDAY(DATE($X$2,$AB$2,9))</f>
        <v>4</v>
      </c>
      <c r="Y12" s="89">
        <f>WEEKDAY(DATE($X$2,$AB$2,10))</f>
        <v>5</v>
      </c>
      <c r="Z12" s="89">
        <f>WEEKDAY(DATE($X$2,$AB$2,11))</f>
        <v>6</v>
      </c>
      <c r="AA12" s="89">
        <f>WEEKDAY(DATE($X$2,$AB$2,12))</f>
        <v>7</v>
      </c>
      <c r="AB12" s="89">
        <f>WEEKDAY(DATE($X$2,$AB$2,13))</f>
        <v>1</v>
      </c>
      <c r="AC12" s="90">
        <f>WEEKDAY(DATE($X$2,$AB$2,14))</f>
        <v>2</v>
      </c>
      <c r="AD12" s="88">
        <f>WEEKDAY(DATE($X$2,$AB$2,15))</f>
        <v>3</v>
      </c>
      <c r="AE12" s="89">
        <f>WEEKDAY(DATE($X$2,$AB$2,16))</f>
        <v>4</v>
      </c>
      <c r="AF12" s="89">
        <f>WEEKDAY(DATE($X$2,$AB$2,17))</f>
        <v>5</v>
      </c>
      <c r="AG12" s="89">
        <f>WEEKDAY(DATE($X$2,$AB$2,18))</f>
        <v>6</v>
      </c>
      <c r="AH12" s="89">
        <f>WEEKDAY(DATE($X$2,$AB$2,19))</f>
        <v>7</v>
      </c>
      <c r="AI12" s="89">
        <f>WEEKDAY(DATE($X$2,$AB$2,20))</f>
        <v>1</v>
      </c>
      <c r="AJ12" s="90">
        <f>WEEKDAY(DATE($X$2,$AB$2,21))</f>
        <v>2</v>
      </c>
      <c r="AK12" s="88">
        <f>WEEKDAY(DATE($X$2,$AB$2,22))</f>
        <v>3</v>
      </c>
      <c r="AL12" s="89">
        <f>WEEKDAY(DATE($X$2,$AB$2,23))</f>
        <v>4</v>
      </c>
      <c r="AM12" s="89">
        <f>WEEKDAY(DATE($X$2,$AB$2,24))</f>
        <v>5</v>
      </c>
      <c r="AN12" s="89">
        <f>WEEKDAY(DATE($X$2,$AB$2,25))</f>
        <v>6</v>
      </c>
      <c r="AO12" s="89">
        <f>WEEKDAY(DATE($X$2,$AB$2,26))</f>
        <v>7</v>
      </c>
      <c r="AP12" s="89">
        <f>WEEKDAY(DATE($X$2,$AB$2,27))</f>
        <v>1</v>
      </c>
      <c r="AQ12" s="90">
        <f>WEEKDAY(DATE($X$2,$AB$2,28))</f>
        <v>2</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火</v>
      </c>
      <c r="Q13" s="92" t="str">
        <f t="shared" ref="Q13:V13" si="0">IF(Q12=1,"日",IF(Q12=2,"月",IF(Q12=3,"火",IF(Q12=4,"水",IF(Q12=5,"木",IF(Q12=6,"金","土"))))))</f>
        <v>水</v>
      </c>
      <c r="R13" s="92" t="str">
        <f t="shared" si="0"/>
        <v>木</v>
      </c>
      <c r="S13" s="92" t="str">
        <f t="shared" si="0"/>
        <v>金</v>
      </c>
      <c r="T13" s="92" t="str">
        <f t="shared" si="0"/>
        <v>土</v>
      </c>
      <c r="U13" s="92" t="str">
        <f t="shared" si="0"/>
        <v>日</v>
      </c>
      <c r="V13" s="93" t="str">
        <f t="shared" si="0"/>
        <v>月</v>
      </c>
      <c r="W13" s="91" t="str">
        <f t="shared" ref="W13" si="1">IF(W12=1,"日",IF(W12=2,"月",IF(W12=3,"火",IF(W12=4,"水",IF(W12=5,"木",IF(W12=6,"金","土"))))))</f>
        <v>火</v>
      </c>
      <c r="X13" s="92" t="str">
        <f t="shared" ref="X13" si="2">IF(X12=1,"日",IF(X12=2,"月",IF(X12=3,"火",IF(X12=4,"水",IF(X12=5,"木",IF(X12=6,"金","土"))))))</f>
        <v>水</v>
      </c>
      <c r="Y13" s="92" t="str">
        <f t="shared" ref="Y13" si="3">IF(Y12=1,"日",IF(Y12=2,"月",IF(Y12=3,"火",IF(Y12=4,"水",IF(Y12=5,"木",IF(Y12=6,"金","土"))))))</f>
        <v>木</v>
      </c>
      <c r="Z13" s="92" t="str">
        <f t="shared" ref="Z13" si="4">IF(Z12=1,"日",IF(Z12=2,"月",IF(Z12=3,"火",IF(Z12=4,"水",IF(Z12=5,"木",IF(Z12=6,"金","土"))))))</f>
        <v>金</v>
      </c>
      <c r="AA13" s="92" t="str">
        <f t="shared" ref="AA13" si="5">IF(AA12=1,"日",IF(AA12=2,"月",IF(AA12=3,"火",IF(AA12=4,"水",IF(AA12=5,"木",IF(AA12=6,"金","土"))))))</f>
        <v>土</v>
      </c>
      <c r="AB13" s="92" t="str">
        <f t="shared" ref="AB13" si="6">IF(AB12=1,"日",IF(AB12=2,"月",IF(AB12=3,"火",IF(AB12=4,"水",IF(AB12=5,"木",IF(AB12=6,"金","土"))))))</f>
        <v>日</v>
      </c>
      <c r="AC13" s="93" t="str">
        <f t="shared" ref="AC13" si="7">IF(AC12=1,"日",IF(AC12=2,"月",IF(AC12=3,"火",IF(AC12=4,"水",IF(AC12=5,"木",IF(AC12=6,"金","土"))))))</f>
        <v>月</v>
      </c>
      <c r="AD13" s="91" t="str">
        <f t="shared" ref="AD13" si="8">IF(AD12=1,"日",IF(AD12=2,"月",IF(AD12=3,"火",IF(AD12=4,"水",IF(AD12=5,"木",IF(AD12=6,"金","土"))))))</f>
        <v>火</v>
      </c>
      <c r="AE13" s="92" t="str">
        <f t="shared" ref="AE13" si="9">IF(AE12=1,"日",IF(AE12=2,"月",IF(AE12=3,"火",IF(AE12=4,"水",IF(AE12=5,"木",IF(AE12=6,"金","土"))))))</f>
        <v>水</v>
      </c>
      <c r="AF13" s="92" t="str">
        <f t="shared" ref="AF13" si="10">IF(AF12=1,"日",IF(AF12=2,"月",IF(AF12=3,"火",IF(AF12=4,"水",IF(AF12=5,"木",IF(AF12=6,"金","土"))))))</f>
        <v>木</v>
      </c>
      <c r="AG13" s="92" t="str">
        <f t="shared" ref="AG13" si="11">IF(AG12=1,"日",IF(AG12=2,"月",IF(AG12=3,"火",IF(AG12=4,"水",IF(AG12=5,"木",IF(AG12=6,"金","土"))))))</f>
        <v>金</v>
      </c>
      <c r="AH13" s="92" t="str">
        <f t="shared" ref="AH13" si="12">IF(AH12=1,"日",IF(AH12=2,"月",IF(AH12=3,"火",IF(AH12=4,"水",IF(AH12=5,"木",IF(AH12=6,"金","土"))))))</f>
        <v>土</v>
      </c>
      <c r="AI13" s="92" t="str">
        <f t="shared" ref="AI13" si="13">IF(AI12=1,"日",IF(AI12=2,"月",IF(AI12=3,"火",IF(AI12=4,"水",IF(AI12=5,"木",IF(AI12=6,"金","土"))))))</f>
        <v>日</v>
      </c>
      <c r="AJ13" s="93" t="str">
        <f t="shared" ref="AJ13" si="14">IF(AJ12=1,"日",IF(AJ12=2,"月",IF(AJ12=3,"火",IF(AJ12=4,"水",IF(AJ12=5,"木",IF(AJ12=6,"金","土"))))))</f>
        <v>月</v>
      </c>
      <c r="AK13" s="91" t="str">
        <f t="shared" ref="AK13" si="15">IF(AK12=1,"日",IF(AK12=2,"月",IF(AK12=3,"火",IF(AK12=4,"水",IF(AK12=5,"木",IF(AK12=6,"金","土"))))))</f>
        <v>火</v>
      </c>
      <c r="AL13" s="92" t="str">
        <f t="shared" ref="AL13" si="16">IF(AL12=1,"日",IF(AL12=2,"月",IF(AL12=3,"火",IF(AL12=4,"水",IF(AL12=5,"木",IF(AL12=6,"金","土"))))))</f>
        <v>水</v>
      </c>
      <c r="AM13" s="92" t="str">
        <f t="shared" ref="AM13" si="17">IF(AM12=1,"日",IF(AM12=2,"月",IF(AM12=3,"火",IF(AM12=4,"水",IF(AM12=5,"木",IF(AM12=6,"金","土"))))))</f>
        <v>木</v>
      </c>
      <c r="AN13" s="92" t="str">
        <f t="shared" ref="AN13" si="18">IF(AN12=1,"日",IF(AN12=2,"月",IF(AN12=3,"火",IF(AN12=4,"水",IF(AN12=5,"木",IF(AN12=6,"金","土"))))))</f>
        <v>金</v>
      </c>
      <c r="AO13" s="92" t="str">
        <f t="shared" ref="AO13" si="19">IF(AO12=1,"日",IF(AO12=2,"月",IF(AO12=3,"火",IF(AO12=4,"水",IF(AO12=5,"木",IF(AO12=6,"金","土"))))))</f>
        <v>土</v>
      </c>
      <c r="AP13" s="92" t="str">
        <f t="shared" ref="AP13" si="20">IF(AP12=1,"日",IF(AP12=2,"月",IF(AP12=3,"火",IF(AP12=4,"水",IF(AP12=5,"木",IF(AP12=6,"金","土"))))))</f>
        <v>日</v>
      </c>
      <c r="AQ13" s="93" t="str">
        <f t="shared" ref="AQ13" si="21">IF(AQ12=1,"日",IF(AQ12=2,"月",IF(AQ12=3,"火",IF(AQ12=4,"水",IF(AQ12=5,"木",IF(AQ12=6,"金","土"))))))</f>
        <v>月</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7" ht="39.950000000000003" customHeight="1" x14ac:dyDescent="0.4">
      <c r="A14" s="71"/>
      <c r="B14" s="85">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31" si="22">IF($AZ$3="４週",AU14/4,IF($AZ$3="暦月",AU14/($AZ$7/7),""))</f>
        <v>0</v>
      </c>
      <c r="AX14" s="236"/>
      <c r="AY14" s="220"/>
      <c r="AZ14" s="221"/>
      <c r="BA14" s="221"/>
      <c r="BB14" s="221"/>
      <c r="BC14" s="221"/>
      <c r="BD14" s="222"/>
    </row>
    <row r="15" spans="1:57" ht="39.950000000000003" customHeight="1" x14ac:dyDescent="0.4">
      <c r="A15" s="71"/>
      <c r="B15" s="86">
        <f t="shared" ref="B15:B31" si="23">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7" ht="39.950000000000003" customHeight="1" x14ac:dyDescent="0.4">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9.950000000000003" customHeight="1" x14ac:dyDescent="0.4">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9.950000000000003" customHeight="1" x14ac:dyDescent="0.4">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24">IF($AZ$3="４週",SUM(P18:AQ18),IF($AZ$3="暦月",SUM(P18:AT18),""))</f>
        <v>0</v>
      </c>
      <c r="AV18" s="217"/>
      <c r="AW18" s="218">
        <f t="shared" si="22"/>
        <v>0</v>
      </c>
      <c r="AX18" s="219"/>
      <c r="AY18" s="186"/>
      <c r="AZ18" s="187"/>
      <c r="BA18" s="187"/>
      <c r="BB18" s="187"/>
      <c r="BC18" s="187"/>
      <c r="BD18" s="188"/>
    </row>
    <row r="19" spans="1:56" ht="39.950000000000003" customHeight="1" x14ac:dyDescent="0.4">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9.950000000000003" customHeight="1" x14ac:dyDescent="0.4">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9.950000000000003" customHeight="1" x14ac:dyDescent="0.4">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9.950000000000003" customHeight="1" x14ac:dyDescent="0.4">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9.950000000000003" customHeight="1" x14ac:dyDescent="0.4">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9.950000000000003" customHeight="1" x14ac:dyDescent="0.4">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9.950000000000003" customHeight="1" x14ac:dyDescent="0.4">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9.950000000000003" customHeight="1" x14ac:dyDescent="0.4">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9.950000000000003" customHeight="1" x14ac:dyDescent="0.4">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9.950000000000003" customHeight="1" x14ac:dyDescent="0.4">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9.950000000000003" customHeight="1" x14ac:dyDescent="0.4">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9.950000000000003" customHeight="1" x14ac:dyDescent="0.4">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9.950000000000003" customHeight="1" thickBot="1" x14ac:dyDescent="0.45">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170">
        <f>IF($J$42="週",L40,J40)</f>
        <v>0</v>
      </c>
      <c r="D45" s="171"/>
      <c r="E45" s="171"/>
      <c r="F45" s="172"/>
      <c r="G45" s="145" t="s">
        <v>28</v>
      </c>
      <c r="H45" s="159">
        <f>IF($J$42="週",$AV$5,$AZ$5)</f>
        <v>40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Normal="100" zoomScaleSheetLayoutView="75" workbookViewId="0">
      <selection activeCell="U3" sqref="U3"/>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4">
        <v>7</v>
      </c>
      <c r="V2" s="274"/>
      <c r="W2" s="39" t="s">
        <v>16</v>
      </c>
      <c r="X2" s="275">
        <f>IF(U2=0,"",YEAR(DATE(2018+U2,1,1)))</f>
        <v>2025</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131</v>
      </c>
      <c r="AX9" s="238"/>
      <c r="AY9" s="245" t="s">
        <v>132</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3</v>
      </c>
      <c r="Q12" s="89">
        <f>WEEKDAY(DATE($X$2,$AB$2,2))</f>
        <v>4</v>
      </c>
      <c r="R12" s="89">
        <f>WEEKDAY(DATE($X$2,$AB$2,3))</f>
        <v>5</v>
      </c>
      <c r="S12" s="89">
        <f>WEEKDAY(DATE($X$2,$AB$2,4))</f>
        <v>6</v>
      </c>
      <c r="T12" s="89">
        <f>WEEKDAY(DATE($X$2,$AB$2,5))</f>
        <v>7</v>
      </c>
      <c r="U12" s="89">
        <f>WEEKDAY(DATE($X$2,$AB$2,6))</f>
        <v>1</v>
      </c>
      <c r="V12" s="90">
        <f>WEEKDAY(DATE($X$2,$AB$2,7))</f>
        <v>2</v>
      </c>
      <c r="W12" s="88">
        <f>WEEKDAY(DATE($X$2,$AB$2,8))</f>
        <v>3</v>
      </c>
      <c r="X12" s="89">
        <f>WEEKDAY(DATE($X$2,$AB$2,9))</f>
        <v>4</v>
      </c>
      <c r="Y12" s="89">
        <f>WEEKDAY(DATE($X$2,$AB$2,10))</f>
        <v>5</v>
      </c>
      <c r="Z12" s="89">
        <f>WEEKDAY(DATE($X$2,$AB$2,11))</f>
        <v>6</v>
      </c>
      <c r="AA12" s="89">
        <f>WEEKDAY(DATE($X$2,$AB$2,12))</f>
        <v>7</v>
      </c>
      <c r="AB12" s="89">
        <f>WEEKDAY(DATE($X$2,$AB$2,13))</f>
        <v>1</v>
      </c>
      <c r="AC12" s="90">
        <f>WEEKDAY(DATE($X$2,$AB$2,14))</f>
        <v>2</v>
      </c>
      <c r="AD12" s="88">
        <f>WEEKDAY(DATE($X$2,$AB$2,15))</f>
        <v>3</v>
      </c>
      <c r="AE12" s="89">
        <f>WEEKDAY(DATE($X$2,$AB$2,16))</f>
        <v>4</v>
      </c>
      <c r="AF12" s="89">
        <f>WEEKDAY(DATE($X$2,$AB$2,17))</f>
        <v>5</v>
      </c>
      <c r="AG12" s="89">
        <f>WEEKDAY(DATE($X$2,$AB$2,18))</f>
        <v>6</v>
      </c>
      <c r="AH12" s="89">
        <f>WEEKDAY(DATE($X$2,$AB$2,19))</f>
        <v>7</v>
      </c>
      <c r="AI12" s="89">
        <f>WEEKDAY(DATE($X$2,$AB$2,20))</f>
        <v>1</v>
      </c>
      <c r="AJ12" s="90">
        <f>WEEKDAY(DATE($X$2,$AB$2,21))</f>
        <v>2</v>
      </c>
      <c r="AK12" s="88">
        <f>WEEKDAY(DATE($X$2,$AB$2,22))</f>
        <v>3</v>
      </c>
      <c r="AL12" s="89">
        <f>WEEKDAY(DATE($X$2,$AB$2,23))</f>
        <v>4</v>
      </c>
      <c r="AM12" s="89">
        <f>WEEKDAY(DATE($X$2,$AB$2,24))</f>
        <v>5</v>
      </c>
      <c r="AN12" s="89">
        <f>WEEKDAY(DATE($X$2,$AB$2,25))</f>
        <v>6</v>
      </c>
      <c r="AO12" s="89">
        <f>WEEKDAY(DATE($X$2,$AB$2,26))</f>
        <v>7</v>
      </c>
      <c r="AP12" s="89">
        <f>WEEKDAY(DATE($X$2,$AB$2,27))</f>
        <v>1</v>
      </c>
      <c r="AQ12" s="90">
        <f>WEEKDAY(DATE($X$2,$AB$2,28))</f>
        <v>2</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火</v>
      </c>
      <c r="Q13" s="92" t="str">
        <f t="shared" ref="Q13:AQ13" si="0">IF(Q12=1,"日",IF(Q12=2,"月",IF(Q12=3,"火",IF(Q12=4,"水",IF(Q12=5,"木",IF(Q12=6,"金","土"))))))</f>
        <v>水</v>
      </c>
      <c r="R13" s="92" t="str">
        <f t="shared" si="0"/>
        <v>木</v>
      </c>
      <c r="S13" s="92" t="str">
        <f t="shared" si="0"/>
        <v>金</v>
      </c>
      <c r="T13" s="92" t="str">
        <f t="shared" si="0"/>
        <v>土</v>
      </c>
      <c r="U13" s="92" t="str">
        <f t="shared" si="0"/>
        <v>日</v>
      </c>
      <c r="V13" s="93" t="str">
        <f t="shared" si="0"/>
        <v>月</v>
      </c>
      <c r="W13" s="91" t="str">
        <f t="shared" si="0"/>
        <v>火</v>
      </c>
      <c r="X13" s="92" t="str">
        <f t="shared" si="0"/>
        <v>水</v>
      </c>
      <c r="Y13" s="92" t="str">
        <f t="shared" si="0"/>
        <v>木</v>
      </c>
      <c r="Z13" s="92" t="str">
        <f t="shared" si="0"/>
        <v>金</v>
      </c>
      <c r="AA13" s="92" t="str">
        <f t="shared" si="0"/>
        <v>土</v>
      </c>
      <c r="AB13" s="92" t="str">
        <f t="shared" si="0"/>
        <v>日</v>
      </c>
      <c r="AC13" s="93" t="str">
        <f t="shared" si="0"/>
        <v>月</v>
      </c>
      <c r="AD13" s="91" t="str">
        <f t="shared" si="0"/>
        <v>火</v>
      </c>
      <c r="AE13" s="92" t="str">
        <f t="shared" si="0"/>
        <v>水</v>
      </c>
      <c r="AF13" s="92" t="str">
        <f t="shared" si="0"/>
        <v>木</v>
      </c>
      <c r="AG13" s="92" t="str">
        <f t="shared" si="0"/>
        <v>金</v>
      </c>
      <c r="AH13" s="92" t="str">
        <f t="shared" si="0"/>
        <v>土</v>
      </c>
      <c r="AI13" s="92" t="str">
        <f t="shared" si="0"/>
        <v>日</v>
      </c>
      <c r="AJ13" s="93" t="str">
        <f t="shared" si="0"/>
        <v>月</v>
      </c>
      <c r="AK13" s="91" t="str">
        <f t="shared" si="0"/>
        <v>火</v>
      </c>
      <c r="AL13" s="92" t="str">
        <f t="shared" si="0"/>
        <v>水</v>
      </c>
      <c r="AM13" s="92" t="str">
        <f t="shared" si="0"/>
        <v>木</v>
      </c>
      <c r="AN13" s="92" t="str">
        <f t="shared" si="0"/>
        <v>金</v>
      </c>
      <c r="AO13" s="92" t="str">
        <f t="shared" si="0"/>
        <v>土</v>
      </c>
      <c r="AP13" s="92" t="str">
        <f t="shared" si="0"/>
        <v>日</v>
      </c>
      <c r="AQ13" s="93" t="str">
        <f t="shared" si="0"/>
        <v>月</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7" ht="39.950000000000003" customHeight="1" x14ac:dyDescent="0.4">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45" si="1">IF($AZ$3="４週",AU14/4,IF($AZ$3="暦月",AU14/($AZ$7/7),""))</f>
        <v>0</v>
      </c>
      <c r="AX14" s="236"/>
      <c r="AY14" s="220"/>
      <c r="AZ14" s="221"/>
      <c r="BA14" s="221"/>
      <c r="BB14" s="221"/>
      <c r="BC14" s="221"/>
      <c r="BD14" s="222"/>
    </row>
    <row r="15" spans="1:57" ht="39.950000000000003" customHeight="1" x14ac:dyDescent="0.4">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7" ht="39.950000000000003" customHeight="1" x14ac:dyDescent="0.4">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9.950000000000003" customHeight="1" x14ac:dyDescent="0.4">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9.950000000000003" customHeight="1" x14ac:dyDescent="0.4">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113" si="3">IF($AZ$3="４週",SUM(P18:AQ18),IF($AZ$3="暦月",SUM(P18:AT18),""))</f>
        <v>0</v>
      </c>
      <c r="AV18" s="217"/>
      <c r="AW18" s="218">
        <f t="shared" si="1"/>
        <v>0</v>
      </c>
      <c r="AX18" s="219"/>
      <c r="AY18" s="186"/>
      <c r="AZ18" s="187"/>
      <c r="BA18" s="187"/>
      <c r="BB18" s="187"/>
      <c r="BC18" s="187"/>
      <c r="BD18" s="188"/>
    </row>
    <row r="19" spans="1:56" ht="39.950000000000003" customHeight="1" x14ac:dyDescent="0.4">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50000000000003" customHeight="1" x14ac:dyDescent="0.4">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50000000000003" customHeight="1" x14ac:dyDescent="0.4">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50000000000003" customHeight="1" x14ac:dyDescent="0.4">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50000000000003" customHeight="1" x14ac:dyDescent="0.4">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50000000000003" customHeight="1" x14ac:dyDescent="0.4">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50000000000003" customHeight="1" x14ac:dyDescent="0.4">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50000000000003" customHeight="1" x14ac:dyDescent="0.4">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50000000000003" customHeight="1" x14ac:dyDescent="0.4">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50000000000003" customHeight="1" x14ac:dyDescent="0.4">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50000000000003" customHeight="1" x14ac:dyDescent="0.4">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50000000000003" customHeight="1" x14ac:dyDescent="0.4">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50000000000003" customHeight="1" x14ac:dyDescent="0.4">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ref="AU31" si="5">IF($AZ$3="４週",SUM(P31:AQ31),IF($AZ$3="暦月",SUM(P31:AT31),""))</f>
        <v>0</v>
      </c>
      <c r="AV31" s="217"/>
      <c r="AW31" s="218">
        <f t="shared" si="1"/>
        <v>0</v>
      </c>
      <c r="AX31" s="219"/>
      <c r="AY31" s="186"/>
      <c r="AZ31" s="187"/>
      <c r="BA31" s="187"/>
      <c r="BB31" s="187"/>
      <c r="BC31" s="187"/>
      <c r="BD31" s="188"/>
    </row>
    <row r="32" spans="1:56" ht="39.950000000000003" customHeight="1" x14ac:dyDescent="0.4">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ref="AU32:AU95" si="6">IF($AZ$3="４週",SUM(P32:AQ32),IF($AZ$3="暦月",SUM(P32:AT32),""))</f>
        <v>0</v>
      </c>
      <c r="AV32" s="217"/>
      <c r="AW32" s="218">
        <f t="shared" si="1"/>
        <v>0</v>
      </c>
      <c r="AX32" s="219"/>
      <c r="AY32" s="186"/>
      <c r="AZ32" s="187"/>
      <c r="BA32" s="187"/>
      <c r="BB32" s="187"/>
      <c r="BC32" s="187"/>
      <c r="BD32" s="188"/>
    </row>
    <row r="33" spans="1:56" ht="39.950000000000003" customHeight="1" x14ac:dyDescent="0.4">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9.950000000000003" customHeight="1" x14ac:dyDescent="0.4">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9.950000000000003" customHeight="1" x14ac:dyDescent="0.4">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9.950000000000003" customHeight="1" x14ac:dyDescent="0.4">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9.950000000000003" customHeight="1" x14ac:dyDescent="0.4">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9.950000000000003" customHeight="1" x14ac:dyDescent="0.4">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9.950000000000003" customHeight="1" x14ac:dyDescent="0.4">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9.950000000000003" customHeight="1" x14ac:dyDescent="0.4">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9.950000000000003" customHeight="1" x14ac:dyDescent="0.4">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9.950000000000003" customHeight="1" x14ac:dyDescent="0.4">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9.950000000000003" customHeight="1" x14ac:dyDescent="0.4">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9.950000000000003" customHeight="1" x14ac:dyDescent="0.4">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9.950000000000003" customHeight="1" x14ac:dyDescent="0.4">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9.950000000000003" customHeight="1" x14ac:dyDescent="0.4">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ref="AW46:AW77" si="7">IF($AZ$3="４週",AU46/4,IF($AZ$3="暦月",AU46/($AZ$7/7),""))</f>
        <v>0</v>
      </c>
      <c r="AX46" s="219"/>
      <c r="AY46" s="186"/>
      <c r="AZ46" s="187"/>
      <c r="BA46" s="187"/>
      <c r="BB46" s="187"/>
      <c r="BC46" s="187"/>
      <c r="BD46" s="188"/>
    </row>
    <row r="47" spans="1:56" ht="39.950000000000003" customHeight="1" x14ac:dyDescent="0.4">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9.950000000000003" customHeight="1" x14ac:dyDescent="0.4">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9.950000000000003" customHeight="1" x14ac:dyDescent="0.4">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9.950000000000003" customHeight="1" x14ac:dyDescent="0.4">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9.950000000000003" customHeight="1" x14ac:dyDescent="0.4">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9.950000000000003" customHeight="1" x14ac:dyDescent="0.4">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9.950000000000003" customHeight="1" x14ac:dyDescent="0.4">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9.950000000000003" customHeight="1" x14ac:dyDescent="0.4">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9.950000000000003" customHeight="1" x14ac:dyDescent="0.4">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9.950000000000003" customHeight="1" x14ac:dyDescent="0.4">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9.950000000000003" customHeight="1" x14ac:dyDescent="0.4">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9.950000000000003" customHeight="1" x14ac:dyDescent="0.4">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9.950000000000003" customHeight="1" x14ac:dyDescent="0.4">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9.950000000000003" customHeight="1" x14ac:dyDescent="0.4">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9.950000000000003" customHeight="1" x14ac:dyDescent="0.4">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9.950000000000003" customHeight="1" x14ac:dyDescent="0.4">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9.950000000000003" customHeight="1" x14ac:dyDescent="0.4">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9.950000000000003" customHeight="1" x14ac:dyDescent="0.4">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9.950000000000003" customHeight="1" x14ac:dyDescent="0.4">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9.950000000000003" customHeight="1" x14ac:dyDescent="0.4">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9.950000000000003" customHeight="1" x14ac:dyDescent="0.4">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9.950000000000003" customHeight="1" x14ac:dyDescent="0.4">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9.950000000000003" customHeight="1" x14ac:dyDescent="0.4">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9.950000000000003" customHeight="1" x14ac:dyDescent="0.4">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9.950000000000003" customHeight="1" x14ac:dyDescent="0.4">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9.950000000000003" customHeight="1" x14ac:dyDescent="0.4">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9.950000000000003" customHeight="1" x14ac:dyDescent="0.4">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9.950000000000003" customHeight="1" x14ac:dyDescent="0.4">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9.950000000000003" customHeight="1" x14ac:dyDescent="0.4">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9.950000000000003" customHeight="1" x14ac:dyDescent="0.4">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9.950000000000003" customHeight="1" x14ac:dyDescent="0.4">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9.950000000000003" customHeight="1" x14ac:dyDescent="0.4">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ref="AW78:AW113" si="8">IF($AZ$3="４週",AU78/4,IF($AZ$3="暦月",AU78/($AZ$7/7),""))</f>
        <v>0</v>
      </c>
      <c r="AX78" s="219"/>
      <c r="AY78" s="186"/>
      <c r="AZ78" s="187"/>
      <c r="BA78" s="187"/>
      <c r="BB78" s="187"/>
      <c r="BC78" s="187"/>
      <c r="BD78" s="188"/>
    </row>
    <row r="79" spans="1:56" ht="39.950000000000003" customHeight="1" x14ac:dyDescent="0.4">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9.950000000000003" customHeight="1" x14ac:dyDescent="0.4">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9.950000000000003" customHeight="1" x14ac:dyDescent="0.4">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9.950000000000003" customHeight="1" x14ac:dyDescent="0.4">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9.950000000000003" customHeight="1" x14ac:dyDescent="0.4">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9.950000000000003" customHeight="1" x14ac:dyDescent="0.4">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9.950000000000003" customHeight="1" x14ac:dyDescent="0.4">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9.950000000000003" customHeight="1" x14ac:dyDescent="0.4">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9.950000000000003" customHeight="1" x14ac:dyDescent="0.4">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9.950000000000003" customHeight="1" x14ac:dyDescent="0.4">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9.950000000000003" customHeight="1" x14ac:dyDescent="0.4">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9.950000000000003" customHeight="1" x14ac:dyDescent="0.4">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9.950000000000003" customHeight="1" x14ac:dyDescent="0.4">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9.950000000000003" customHeight="1" x14ac:dyDescent="0.4">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9.950000000000003" customHeight="1" x14ac:dyDescent="0.4">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9.950000000000003" customHeight="1" x14ac:dyDescent="0.4">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9.950000000000003" customHeight="1" x14ac:dyDescent="0.4">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9.950000000000003" customHeight="1" x14ac:dyDescent="0.4">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ref="AU96:AU112" si="10">IF($AZ$3="４週",SUM(P96:AQ96),IF($AZ$3="暦月",SUM(P96:AT96),""))</f>
        <v>0</v>
      </c>
      <c r="AV96" s="217"/>
      <c r="AW96" s="218">
        <f t="shared" si="8"/>
        <v>0</v>
      </c>
      <c r="AX96" s="219"/>
      <c r="AY96" s="186"/>
      <c r="AZ96" s="187"/>
      <c r="BA96" s="187"/>
      <c r="BB96" s="187"/>
      <c r="BC96" s="187"/>
      <c r="BD96" s="188"/>
    </row>
    <row r="97" spans="1:56" ht="39.950000000000003" customHeight="1" x14ac:dyDescent="0.4">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9.950000000000003" customHeight="1" x14ac:dyDescent="0.4">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9.950000000000003" customHeight="1" x14ac:dyDescent="0.4">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9.950000000000003" customHeight="1" x14ac:dyDescent="0.4">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9.950000000000003" customHeight="1" x14ac:dyDescent="0.4">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9.950000000000003" customHeight="1" x14ac:dyDescent="0.4">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9.950000000000003" customHeight="1" x14ac:dyDescent="0.4">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9.950000000000003" customHeight="1" x14ac:dyDescent="0.4">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9.950000000000003" customHeight="1" x14ac:dyDescent="0.4">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9.950000000000003" customHeight="1" x14ac:dyDescent="0.4">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9.950000000000003" customHeight="1" x14ac:dyDescent="0.4">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9.950000000000003" customHeight="1" x14ac:dyDescent="0.4">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9.950000000000003" customHeight="1" x14ac:dyDescent="0.4">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9.950000000000003" customHeight="1" x14ac:dyDescent="0.4">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9.950000000000003" customHeight="1" x14ac:dyDescent="0.4">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9.950000000000003" customHeight="1" x14ac:dyDescent="0.4">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9.950000000000003" customHeight="1" thickBot="1" x14ac:dyDescent="0.45">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170">
        <f>IF($J$124="週",L122,J122)</f>
        <v>0</v>
      </c>
      <c r="D127" s="171"/>
      <c r="E127" s="171"/>
      <c r="F127" s="172"/>
      <c r="G127" s="145" t="s">
        <v>28</v>
      </c>
      <c r="H127" s="159">
        <f>IF($J$124="週",$AV$5,$AZ$5)</f>
        <v>40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topLeftCell="A7"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正志 鈴木</cp:lastModifiedBy>
  <cp:lastPrinted>2021-03-21T05:52:46Z</cp:lastPrinted>
  <dcterms:created xsi:type="dcterms:W3CDTF">2020-01-14T23:44:41Z</dcterms:created>
  <dcterms:modified xsi:type="dcterms:W3CDTF">2025-02-04T05:16:56Z</dcterms:modified>
</cp:coreProperties>
</file>