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4E6432C-7BA5-4879-8F89-36A76E49A498}" xr6:coauthVersionLast="47" xr6:coauthVersionMax="47" xr10:uidLastSave="{00000000-0000-0000-0000-000000000000}"/>
  <bookViews>
    <workbookView xWindow="-120" yWindow="-120" windowWidth="29040" windowHeight="15720" tabRatio="815" xr2:uid="{00000000-000D-0000-FFFF-FFFF00000000}"/>
  </bookViews>
  <sheets>
    <sheet name="別紙２　経費配分書" sheetId="1" r:id="rId1"/>
    <sheet name="（参考様式）別紙２　実際の事業費の内訳" sheetId="5" r:id="rId2"/>
    <sheet name="別紙５　補助金支出表" sheetId="4" r:id="rId3"/>
  </sheets>
  <definedNames>
    <definedName name="_xlnm.Print_Area" localSheetId="1">'（参考様式）別紙２　実際の事業費の内訳'!$B$1:$M$49</definedName>
    <definedName name="_xlnm.Print_Area" localSheetId="0">'別紙２　経費配分書'!$B$1:$Y$67</definedName>
    <definedName name="_xlnm.Print_Area" localSheetId="2">'別紙５　補助金支出表'!$B$1:$R$26</definedName>
    <definedName name="_xlnm.Print_Titles" localSheetId="1">'（参考様式）別紙２　実際の事業費の内訳'!$1:$5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" l="1"/>
  <c r="M41" i="5"/>
  <c r="M40" i="5"/>
  <c r="M39" i="5"/>
  <c r="M38" i="5"/>
  <c r="M37" i="5"/>
  <c r="M35" i="5"/>
  <c r="M34" i="5"/>
  <c r="M33" i="5"/>
  <c r="M30" i="5"/>
  <c r="M29" i="5"/>
  <c r="M28" i="5"/>
  <c r="M27" i="5"/>
  <c r="M26" i="5"/>
  <c r="M25" i="5"/>
  <c r="M24" i="5"/>
  <c r="M23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31" i="5" l="1"/>
  <c r="M22" i="5"/>
  <c r="M32" i="5" s="1"/>
  <c r="M36" i="5" s="1"/>
  <c r="M43" i="5" s="1"/>
  <c r="M42" i="5"/>
  <c r="Q22" i="4"/>
  <c r="Q20" i="4"/>
  <c r="L23" i="4"/>
  <c r="L21" i="4"/>
  <c r="I18" i="4"/>
  <c r="I16" i="4"/>
  <c r="I8" i="4"/>
  <c r="I6" i="4"/>
  <c r="L6" i="4" s="1"/>
  <c r="X58" i="1"/>
  <c r="X56" i="1"/>
  <c r="M52" i="1"/>
  <c r="M60" i="1" s="1"/>
  <c r="P6" i="1"/>
  <c r="S59" i="1"/>
  <c r="S57" i="1"/>
  <c r="P54" i="1"/>
  <c r="P52" i="1"/>
  <c r="P8" i="1"/>
  <c r="M13" i="1"/>
  <c r="F16" i="4" l="1"/>
  <c r="F24" i="4" s="1"/>
  <c r="F14" i="4"/>
  <c r="Q6" i="4"/>
  <c r="Q24" i="4" s="1"/>
  <c r="I14" i="4" l="1"/>
  <c r="I20" i="4" s="1"/>
  <c r="L22" i="4" s="1"/>
  <c r="L20" i="4" l="1"/>
  <c r="X6" i="1"/>
  <c r="X60" i="1" s="1"/>
  <c r="M44" i="1"/>
  <c r="M37" i="1"/>
  <c r="M36" i="1"/>
  <c r="M33" i="1"/>
  <c r="M32" i="1"/>
  <c r="M29" i="1"/>
  <c r="M28" i="1"/>
  <c r="M25" i="1"/>
  <c r="M24" i="1"/>
  <c r="M21" i="1"/>
  <c r="M20" i="1"/>
  <c r="M19" i="1"/>
  <c r="M15" i="1" l="1"/>
  <c r="M14" i="1"/>
  <c r="M47" i="1" l="1"/>
  <c r="M46" i="1"/>
  <c r="M45" i="1"/>
  <c r="M43" i="1"/>
  <c r="M42" i="1"/>
  <c r="M41" i="1"/>
  <c r="M40" i="1"/>
  <c r="M35" i="1"/>
  <c r="M34" i="1"/>
  <c r="M31" i="1"/>
  <c r="M30" i="1"/>
  <c r="M27" i="1"/>
  <c r="M26" i="1"/>
  <c r="M23" i="1"/>
  <c r="M22" i="1"/>
  <c r="M18" i="1"/>
  <c r="M17" i="1"/>
  <c r="M12" i="1"/>
  <c r="M11" i="1"/>
  <c r="M10" i="1"/>
  <c r="M16" i="1"/>
  <c r="M38" i="1" l="1"/>
  <c r="M48" i="1"/>
  <c r="M50" i="1" l="1"/>
  <c r="P50" i="1" s="1"/>
  <c r="P56" i="1" s="1"/>
  <c r="S56" i="1" s="1"/>
  <c r="S58" i="1" l="1"/>
</calcChain>
</file>

<file path=xl/sharedStrings.xml><?xml version="1.0" encoding="utf-8"?>
<sst xmlns="http://schemas.openxmlformats.org/spreadsheetml/2006/main" count="396" uniqueCount="134">
  <si>
    <t>対象工事</t>
    <rPh sb="0" eb="2">
      <t>タイショウ</t>
    </rPh>
    <rPh sb="2" eb="4">
      <t>コウジ</t>
    </rPh>
    <phoneticPr fontId="4"/>
  </si>
  <si>
    <t>開口部の断熱改修</t>
    <rPh sb="0" eb="3">
      <t>カイコウブ</t>
    </rPh>
    <rPh sb="4" eb="6">
      <t>ダンネツ</t>
    </rPh>
    <rPh sb="6" eb="8">
      <t>カイシュウ</t>
    </rPh>
    <phoneticPr fontId="4"/>
  </si>
  <si>
    <t>ガラス交換</t>
    <rPh sb="3" eb="5">
      <t>コウカン</t>
    </rPh>
    <phoneticPr fontId="4"/>
  </si>
  <si>
    <t>ドア交換</t>
    <rPh sb="2" eb="4">
      <t>コウカン</t>
    </rPh>
    <phoneticPr fontId="4"/>
  </si>
  <si>
    <t>大</t>
  </si>
  <si>
    <t>中</t>
  </si>
  <si>
    <t>小</t>
  </si>
  <si>
    <t>円／枚</t>
    <rPh sb="0" eb="1">
      <t>エン</t>
    </rPh>
    <rPh sb="2" eb="3">
      <t>マイ</t>
    </rPh>
    <phoneticPr fontId="3"/>
  </si>
  <si>
    <t>円／か所</t>
    <rPh sb="0" eb="1">
      <t>エン</t>
    </rPh>
    <rPh sb="3" eb="4">
      <t>ショ</t>
    </rPh>
    <phoneticPr fontId="3"/>
  </si>
  <si>
    <t>モデル工事費</t>
    <rPh sb="3" eb="6">
      <t>コウジヒ</t>
    </rPh>
    <phoneticPr fontId="4"/>
  </si>
  <si>
    <t>枚</t>
    <rPh sb="0" eb="1">
      <t>マイ</t>
    </rPh>
    <phoneticPr fontId="3"/>
  </si>
  <si>
    <t>か所</t>
    <rPh sb="1" eb="2">
      <t>ショ</t>
    </rPh>
    <phoneticPr fontId="3"/>
  </si>
  <si>
    <t>数量</t>
    <rPh sb="0" eb="2">
      <t>スウリョウ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</si>
  <si>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</si>
  <si>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</si>
  <si>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外壁、屋根・天井又は床の断熱改修</t>
    <rPh sb="0" eb="2">
      <t>ガイヘキ</t>
    </rPh>
    <rPh sb="3" eb="5">
      <t>ヤネ</t>
    </rPh>
    <rPh sb="6" eb="8">
      <t>テンジョウ</t>
    </rPh>
    <rPh sb="8" eb="9">
      <t>マタ</t>
    </rPh>
    <rPh sb="10" eb="11">
      <t>ユカ</t>
    </rPh>
    <rPh sb="12" eb="14">
      <t>ダンネツ</t>
    </rPh>
    <rPh sb="14" eb="16">
      <t>カイシュウ</t>
    </rPh>
    <phoneticPr fontId="4"/>
  </si>
  <si>
    <t>外壁</t>
    <rPh sb="0" eb="2">
      <t>ガイヘキ</t>
    </rPh>
    <phoneticPr fontId="4"/>
  </si>
  <si>
    <t>A-C</t>
  </si>
  <si>
    <t>D-F</t>
  </si>
  <si>
    <t>屋根・天井</t>
    <rPh sb="0" eb="2">
      <t>ヤネ</t>
    </rPh>
    <rPh sb="3" eb="5">
      <t>テンジョウ</t>
    </rPh>
    <phoneticPr fontId="4"/>
  </si>
  <si>
    <t>床</t>
    <rPh sb="0" eb="1">
      <t>ユカ</t>
    </rPh>
    <phoneticPr fontId="4"/>
  </si>
  <si>
    <t>円／㎥</t>
  </si>
  <si>
    <t>円／㎥</t>
    <phoneticPr fontId="4"/>
  </si>
  <si>
    <t>㎥</t>
  </si>
  <si>
    <t>太陽熱利用システム</t>
  </si>
  <si>
    <t>高断熱浴槽</t>
  </si>
  <si>
    <t>節湯水栓</t>
  </si>
  <si>
    <t>コージェネレーション設備</t>
  </si>
  <si>
    <t>蓄電池</t>
  </si>
  <si>
    <t>LED照明</t>
  </si>
  <si>
    <t>円／戸</t>
    <rPh sb="0" eb="1">
      <t>エン</t>
    </rPh>
    <rPh sb="2" eb="3">
      <t>コ</t>
    </rPh>
    <phoneticPr fontId="3"/>
  </si>
  <si>
    <t>円／戸</t>
    <rPh sb="0" eb="1">
      <t>エン</t>
    </rPh>
    <phoneticPr fontId="3"/>
  </si>
  <si>
    <t>円／戸</t>
  </si>
  <si>
    <t>円／台</t>
    <rPh sb="0" eb="1">
      <t>エン</t>
    </rPh>
    <rPh sb="2" eb="3">
      <t>ダイ</t>
    </rPh>
    <phoneticPr fontId="3"/>
  </si>
  <si>
    <t>台</t>
    <rPh sb="0" eb="1">
      <t>ダイ</t>
    </rPh>
    <phoneticPr fontId="4"/>
  </si>
  <si>
    <t>戸</t>
    <rPh sb="0" eb="1">
      <t>コ</t>
    </rPh>
    <phoneticPr fontId="4"/>
  </si>
  <si>
    <t>モデル工事費の計</t>
    <rPh sb="3" eb="6">
      <t>コウジヒ</t>
    </rPh>
    <rPh sb="7" eb="8">
      <t>ケイ</t>
    </rPh>
    <phoneticPr fontId="4"/>
  </si>
  <si>
    <t>モデル工事費の小計</t>
    <rPh sb="3" eb="6">
      <t>コウジヒ</t>
    </rPh>
    <rPh sb="7" eb="8">
      <t>ショウ</t>
    </rPh>
    <rPh sb="8" eb="9">
      <t>ケイ</t>
    </rPh>
    <phoneticPr fontId="4"/>
  </si>
  <si>
    <t>交付率</t>
    <rPh sb="0" eb="3">
      <t>コウフリツ</t>
    </rPh>
    <phoneticPr fontId="2"/>
  </si>
  <si>
    <t>交付額</t>
    <rPh sb="0" eb="2">
      <t>コウフ</t>
    </rPh>
    <rPh sb="2" eb="3">
      <t>ガク</t>
    </rPh>
    <phoneticPr fontId="2"/>
  </si>
  <si>
    <t>上限額</t>
    <rPh sb="0" eb="3">
      <t>ジョウゲンガク</t>
    </rPh>
    <phoneticPr fontId="2"/>
  </si>
  <si>
    <t>高効率給湯機</t>
    <phoneticPr fontId="4"/>
  </si>
  <si>
    <t>２／３</t>
    <phoneticPr fontId="4"/>
  </si>
  <si>
    <t>①　住宅の省エネ診断</t>
    <phoneticPr fontId="4"/>
  </si>
  <si>
    <t>開口部及び躯体等の断熱化工事費
（Ａ）</t>
    <phoneticPr fontId="4"/>
  </si>
  <si>
    <t>設備の効率化に係る工事費
（Ｂ）</t>
    <phoneticPr fontId="4"/>
  </si>
  <si>
    <t>経費配分書</t>
    <rPh sb="0" eb="2">
      <t>ケイヒ</t>
    </rPh>
    <rPh sb="2" eb="5">
      <t>ハイブンショ</t>
    </rPh>
    <phoneticPr fontId="4"/>
  </si>
  <si>
    <t>事業費の合計</t>
    <rPh sb="0" eb="3">
      <t>ジギョウヒ</t>
    </rPh>
    <rPh sb="4" eb="6">
      <t>ゴウケイ</t>
    </rPh>
    <phoneticPr fontId="4"/>
  </si>
  <si>
    <t>実際の事業費の小計</t>
    <rPh sb="0" eb="2">
      <t>ジッサイ</t>
    </rPh>
    <rPh sb="3" eb="6">
      <t>ジギョウヒ</t>
    </rPh>
    <rPh sb="7" eb="8">
      <t>ショウ</t>
    </rPh>
    <rPh sb="8" eb="9">
      <t>ケイ</t>
    </rPh>
    <phoneticPr fontId="4"/>
  </si>
  <si>
    <t>実際の事業費の計</t>
    <rPh sb="0" eb="2">
      <t>ジッサイ</t>
    </rPh>
    <rPh sb="3" eb="6">
      <t>ジギョウヒ</t>
    </rPh>
    <rPh sb="7" eb="8">
      <t>ケイ</t>
    </rPh>
    <phoneticPr fontId="4"/>
  </si>
  <si>
    <t>内窓設置・外窓交換</t>
    <rPh sb="0" eb="2">
      <t>ウチマド</t>
    </rPh>
    <rPh sb="2" eb="4">
      <t>セッチ</t>
    </rPh>
    <rPh sb="5" eb="7">
      <t>ソトマド</t>
    </rPh>
    <rPh sb="7" eb="9">
      <t>コウカン</t>
    </rPh>
    <phoneticPr fontId="4"/>
  </si>
  <si>
    <t>区分</t>
    <rPh sb="0" eb="2">
      <t>クブン</t>
    </rPh>
    <phoneticPr fontId="4"/>
  </si>
  <si>
    <t>省エネ基準</t>
    <rPh sb="0" eb="1">
      <t>ショウ</t>
    </rPh>
    <rPh sb="3" eb="5">
      <t>キジュン</t>
    </rPh>
    <phoneticPr fontId="4"/>
  </si>
  <si>
    <t>ZEH水準</t>
    <rPh sb="3" eb="5">
      <t>スイジュン</t>
    </rPh>
    <phoneticPr fontId="4"/>
  </si>
  <si>
    <t>補助額</t>
    <rPh sb="0" eb="2">
      <t>ホジョ</t>
    </rPh>
    <rPh sb="2" eb="3">
      <t>ガク</t>
    </rPh>
    <phoneticPr fontId="2"/>
  </si>
  <si>
    <t>□</t>
  </si>
  <si>
    <t>☑</t>
    <phoneticPr fontId="4"/>
  </si>
  <si>
    <t>省エネ
基準</t>
    <rPh sb="0" eb="1">
      <t>ショウ</t>
    </rPh>
    <rPh sb="4" eb="6">
      <t>キジュン</t>
    </rPh>
    <phoneticPr fontId="4"/>
  </si>
  <si>
    <t>ZEH
水準</t>
    <rPh sb="4" eb="6">
      <t>スイジュン</t>
    </rPh>
    <phoneticPr fontId="4"/>
  </si>
  <si>
    <t>省エネ
基準</t>
    <rPh sb="4" eb="6">
      <t>キジュン</t>
    </rPh>
    <phoneticPr fontId="4"/>
  </si>
  <si>
    <t>燃料電池システム</t>
    <phoneticPr fontId="4"/>
  </si>
  <si>
    <t>１建築業者</t>
    <rPh sb="1" eb="3">
      <t>ケンチク</t>
    </rPh>
    <rPh sb="3" eb="5">
      <t>ギョウシャ</t>
    </rPh>
    <phoneticPr fontId="4"/>
  </si>
  <si>
    <t>２見積り</t>
    <rPh sb="1" eb="3">
      <t>ミツモ</t>
    </rPh>
    <phoneticPr fontId="4"/>
  </si>
  <si>
    <t>補助金支出表</t>
    <rPh sb="0" eb="3">
      <t>ホジョキン</t>
    </rPh>
    <rPh sb="3" eb="5">
      <t>シシュツ</t>
    </rPh>
    <rPh sb="5" eb="6">
      <t>ヒョウ</t>
    </rPh>
    <phoneticPr fontId="6"/>
  </si>
  <si>
    <t>区分</t>
    <rPh sb="0" eb="2">
      <t>クブン</t>
    </rPh>
    <phoneticPr fontId="6"/>
  </si>
  <si>
    <t>事業費</t>
    <rPh sb="0" eb="3">
      <t>ジギョウヒ</t>
    </rPh>
    <phoneticPr fontId="6"/>
  </si>
  <si>
    <t>交付率</t>
    <rPh sb="0" eb="3">
      <t>コウフリツ</t>
    </rPh>
    <phoneticPr fontId="6"/>
  </si>
  <si>
    <t>交付額</t>
    <rPh sb="0" eb="3">
      <t>コウフガク</t>
    </rPh>
    <phoneticPr fontId="6"/>
  </si>
  <si>
    <t>上限額</t>
    <rPh sb="0" eb="3">
      <t>ジョウゲンガク</t>
    </rPh>
    <phoneticPr fontId="6"/>
  </si>
  <si>
    <t>補助額</t>
    <rPh sb="0" eb="2">
      <t>ホジョ</t>
    </rPh>
    <rPh sb="2" eb="3">
      <t>ガク</t>
    </rPh>
    <phoneticPr fontId="6"/>
  </si>
  <si>
    <t>①　住宅の省エネ診断</t>
    <phoneticPr fontId="6"/>
  </si>
  <si>
    <t>１建築業者</t>
    <rPh sb="1" eb="3">
      <t>ケンチク</t>
    </rPh>
    <rPh sb="3" eb="5">
      <t>ギョウシャ</t>
    </rPh>
    <phoneticPr fontId="1"/>
  </si>
  <si>
    <t>円</t>
    <rPh sb="0" eb="1">
      <t>エン</t>
    </rPh>
    <phoneticPr fontId="6"/>
  </si>
  <si>
    <t>２／３</t>
    <phoneticPr fontId="6"/>
  </si>
  <si>
    <t>２見積り</t>
    <rPh sb="1" eb="3">
      <t>ミツモ</t>
    </rPh>
    <phoneticPr fontId="1"/>
  </si>
  <si>
    <t>開口部及び躯体等の断熱化工事費</t>
    <rPh sb="0" eb="3">
      <t>カイコウブ</t>
    </rPh>
    <rPh sb="3" eb="4">
      <t>オヨ</t>
    </rPh>
    <rPh sb="5" eb="7">
      <t>クタイ</t>
    </rPh>
    <rPh sb="7" eb="8">
      <t>トウ</t>
    </rPh>
    <rPh sb="9" eb="11">
      <t>ダンネツ</t>
    </rPh>
    <rPh sb="11" eb="12">
      <t>カ</t>
    </rPh>
    <rPh sb="12" eb="14">
      <t>コウジ</t>
    </rPh>
    <rPh sb="14" eb="15">
      <t>ヒ</t>
    </rPh>
    <phoneticPr fontId="6"/>
  </si>
  <si>
    <t>モデル工事費</t>
    <rPh sb="3" eb="6">
      <t>コウジヒ</t>
    </rPh>
    <phoneticPr fontId="6"/>
  </si>
  <si>
    <t>設備の効率化に係る工事費</t>
    <rPh sb="0" eb="2">
      <t>セツビ</t>
    </rPh>
    <rPh sb="3" eb="5">
      <t>コウリツ</t>
    </rPh>
    <rPh sb="5" eb="6">
      <t>カ</t>
    </rPh>
    <rPh sb="7" eb="8">
      <t>カカ</t>
    </rPh>
    <rPh sb="9" eb="12">
      <t>コウジヒ</t>
    </rPh>
    <phoneticPr fontId="6"/>
  </si>
  <si>
    <t>モデル工事費の計</t>
    <rPh sb="3" eb="6">
      <t>コウジヒ</t>
    </rPh>
    <rPh sb="7" eb="8">
      <t>ケイ</t>
    </rPh>
    <phoneticPr fontId="6"/>
  </si>
  <si>
    <t>省エネ基準</t>
    <rPh sb="0" eb="1">
      <t>ショウ</t>
    </rPh>
    <rPh sb="3" eb="5">
      <t>キジュン</t>
    </rPh>
    <phoneticPr fontId="6"/>
  </si>
  <si>
    <t>ZEH水準</t>
    <rPh sb="3" eb="5">
      <t>スイジュン</t>
    </rPh>
    <phoneticPr fontId="6"/>
  </si>
  <si>
    <t>事業費の合計</t>
    <rPh sb="0" eb="3">
      <t>ジギョウヒ</t>
    </rPh>
    <rPh sb="4" eb="6">
      <t>ゴウケイ</t>
    </rPh>
    <phoneticPr fontId="6"/>
  </si>
  <si>
    <t>②　住宅の省エネ化のための計画の策定及び省エネ改修</t>
    <phoneticPr fontId="4"/>
  </si>
  <si>
    <t>ア　計画の策定</t>
    <phoneticPr fontId="4"/>
  </si>
  <si>
    <t>イ　省エネ改修</t>
    <rPh sb="2" eb="3">
      <t>ショウ</t>
    </rPh>
    <rPh sb="5" eb="7">
      <t>カイシュウ</t>
    </rPh>
    <phoneticPr fontId="4"/>
  </si>
  <si>
    <t>ウ　構造補強工事</t>
    <rPh sb="6" eb="8">
      <t>コウジ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</si>
  <si>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</si>
  <si>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円</t>
    <rPh sb="0" eb="1">
      <t>エン</t>
    </rPh>
    <phoneticPr fontId="4"/>
  </si>
  <si>
    <t>４割</t>
    <rPh sb="1" eb="2">
      <t>ワリ</t>
    </rPh>
    <phoneticPr fontId="4"/>
  </si>
  <si>
    <t>８割</t>
    <rPh sb="1" eb="2">
      <t>ワリ</t>
    </rPh>
    <phoneticPr fontId="4"/>
  </si>
  <si>
    <t>※１　区分①、②ア及びウの補助対象経費の算出にあたっては、建築業者のほか１者から見積りを徴収し、２者のうち低い額とする。</t>
    <rPh sb="3" eb="5">
      <t>クブン</t>
    </rPh>
    <rPh sb="9" eb="10">
      <t>オヨ</t>
    </rPh>
    <rPh sb="13" eb="15">
      <t>ホジョ</t>
    </rPh>
    <rPh sb="15" eb="17">
      <t>タイショウ</t>
    </rPh>
    <rPh sb="17" eb="19">
      <t>ケイヒ</t>
    </rPh>
    <rPh sb="20" eb="22">
      <t>サンシュツ</t>
    </rPh>
    <rPh sb="29" eb="31">
      <t>ケンチク</t>
    </rPh>
    <rPh sb="31" eb="33">
      <t>ギョウシャ</t>
    </rPh>
    <rPh sb="37" eb="38">
      <t>シャ</t>
    </rPh>
    <rPh sb="40" eb="42">
      <t>ミツモリ</t>
    </rPh>
    <rPh sb="44" eb="46">
      <t>チョウシュウ</t>
    </rPh>
    <rPh sb="49" eb="50">
      <t>シャ</t>
    </rPh>
    <rPh sb="53" eb="54">
      <t>ヒク</t>
    </rPh>
    <rPh sb="55" eb="56">
      <t>ガク</t>
    </rPh>
    <phoneticPr fontId="4"/>
  </si>
  <si>
    <t>※２　区分②イの補助対象経費の算出にあたっては、モデル工事費、実際の事業費のうち低い額とする。</t>
    <rPh sb="3" eb="5">
      <t>クブン</t>
    </rPh>
    <rPh sb="8" eb="10">
      <t>ホジョ</t>
    </rPh>
    <rPh sb="10" eb="12">
      <t>タイショウ</t>
    </rPh>
    <rPh sb="12" eb="14">
      <t>ケイヒ</t>
    </rPh>
    <rPh sb="15" eb="17">
      <t>サンシュツ</t>
    </rPh>
    <rPh sb="40" eb="41">
      <t>ヒク</t>
    </rPh>
    <rPh sb="42" eb="43">
      <t>ガク</t>
    </rPh>
    <phoneticPr fontId="4"/>
  </si>
  <si>
    <t>※３　補助額の算出にあたっては、補助対象経費×交付率、上限額のうち低い額とする。</t>
    <rPh sb="3" eb="5">
      <t>ホジョ</t>
    </rPh>
    <rPh sb="16" eb="18">
      <t>ホジョ</t>
    </rPh>
    <rPh sb="18" eb="20">
      <t>タイショウ</t>
    </rPh>
    <rPh sb="20" eb="22">
      <t>ケイヒ</t>
    </rPh>
    <phoneticPr fontId="4"/>
  </si>
  <si>
    <t>※４　区分②イにおける事業費内訳は、Ｂ≦Ａとする。</t>
    <rPh sb="3" eb="5">
      <t>クブン</t>
    </rPh>
    <phoneticPr fontId="4"/>
  </si>
  <si>
    <t>※５　モデル工事費の詳細は、別紙３のとおりとする。</t>
    <rPh sb="10" eb="12">
      <t>ショウサイ</t>
    </rPh>
    <phoneticPr fontId="4"/>
  </si>
  <si>
    <t>※６　事業費の合計は、区分①及び②の実際の事業費の計とする。</t>
    <rPh sb="3" eb="6">
      <t>ジギョウヒ</t>
    </rPh>
    <rPh sb="7" eb="9">
      <t>ゴウケイ</t>
    </rPh>
    <rPh sb="11" eb="13">
      <t>クブン</t>
    </rPh>
    <rPh sb="14" eb="15">
      <t>オヨ</t>
    </rPh>
    <rPh sb="18" eb="20">
      <t>ジッサイ</t>
    </rPh>
    <rPh sb="21" eb="24">
      <t>ジギョウヒ</t>
    </rPh>
    <rPh sb="25" eb="26">
      <t>ケイ</t>
    </rPh>
    <phoneticPr fontId="4"/>
  </si>
  <si>
    <t>イ　省エネ改修</t>
    <rPh sb="2" eb="3">
      <t>ショウ</t>
    </rPh>
    <rPh sb="5" eb="7">
      <t>カイシュウ</t>
    </rPh>
    <phoneticPr fontId="6"/>
  </si>
  <si>
    <t>②　住宅の省エネ化のための計画の策定及び省エネ改修</t>
    <phoneticPr fontId="4"/>
  </si>
  <si>
    <t>※　事業費の合計は、区分①及び②の実際の事業費の計とする。</t>
    <rPh sb="2" eb="5">
      <t>ジギョウヒ</t>
    </rPh>
    <rPh sb="6" eb="8">
      <t>ゴウケイ</t>
    </rPh>
    <rPh sb="10" eb="12">
      <t>クブン</t>
    </rPh>
    <rPh sb="13" eb="14">
      <t>オヨ</t>
    </rPh>
    <rPh sb="17" eb="19">
      <t>ジッサイ</t>
    </rPh>
    <rPh sb="20" eb="23">
      <t>ジギョウヒ</t>
    </rPh>
    <rPh sb="24" eb="25">
      <t>ケイ</t>
    </rPh>
    <phoneticPr fontId="6"/>
  </si>
  <si>
    <t>実際の事業費</t>
    <rPh sb="0" eb="2">
      <t>ジッサイ</t>
    </rPh>
    <rPh sb="3" eb="5">
      <t>ジギョウ</t>
    </rPh>
    <rPh sb="5" eb="6">
      <t>ヒ</t>
    </rPh>
    <phoneticPr fontId="6"/>
  </si>
  <si>
    <t>実際の事業費の計</t>
    <rPh sb="0" eb="2">
      <t>ジッサイ</t>
    </rPh>
    <rPh sb="3" eb="5">
      <t>ジギョウ</t>
    </rPh>
    <rPh sb="5" eb="6">
      <t>ヒ</t>
    </rPh>
    <rPh sb="7" eb="8">
      <t>ケイ</t>
    </rPh>
    <phoneticPr fontId="6"/>
  </si>
  <si>
    <t>②の計</t>
    <rPh sb="2" eb="3">
      <t>ケイ</t>
    </rPh>
    <phoneticPr fontId="4"/>
  </si>
  <si>
    <t>４割</t>
    <rPh sb="1" eb="2">
      <t>ワリ</t>
    </rPh>
    <phoneticPr fontId="6"/>
  </si>
  <si>
    <t>実際の事業費の内訳</t>
    <rPh sb="0" eb="2">
      <t>ジッサイ</t>
    </rPh>
    <rPh sb="3" eb="6">
      <t>ジギョウヒ</t>
    </rPh>
    <rPh sb="7" eb="9">
      <t>ウチワケ</t>
    </rPh>
    <phoneticPr fontId="4"/>
  </si>
  <si>
    <t>項目</t>
    <rPh sb="0" eb="2">
      <t>コウモク</t>
    </rPh>
    <phoneticPr fontId="4"/>
  </si>
  <si>
    <t>工事内容</t>
    <rPh sb="0" eb="2">
      <t>コウジ</t>
    </rPh>
    <rPh sb="2" eb="4">
      <t>ナイヨウ</t>
    </rPh>
    <phoneticPr fontId="4"/>
  </si>
  <si>
    <t>仕様</t>
    <rPh sb="0" eb="2">
      <t>シヨウ</t>
    </rPh>
    <phoneticPr fontId="4"/>
  </si>
  <si>
    <t>単位</t>
    <rPh sb="0" eb="2">
      <t>タンイ</t>
    </rPh>
    <phoneticPr fontId="4"/>
  </si>
  <si>
    <t>単価
（円）</t>
    <rPh sb="0" eb="2">
      <t>タンカ</t>
    </rPh>
    <rPh sb="4" eb="5">
      <t>エン</t>
    </rPh>
    <phoneticPr fontId="4"/>
  </si>
  <si>
    <t>金額（税込）
（円）</t>
    <rPh sb="0" eb="2">
      <t>キンガク</t>
    </rPh>
    <rPh sb="3" eb="5">
      <t>ゼイコ</t>
    </rPh>
    <rPh sb="8" eb="9">
      <t>エン</t>
    </rPh>
    <phoneticPr fontId="4"/>
  </si>
  <si>
    <t>１本補助金の対象経費</t>
    <rPh sb="1" eb="2">
      <t>ホン</t>
    </rPh>
    <rPh sb="2" eb="5">
      <t>ホジョキン</t>
    </rPh>
    <rPh sb="6" eb="8">
      <t>タイショウ</t>
    </rPh>
    <rPh sb="8" eb="10">
      <t>ケイヒ</t>
    </rPh>
    <phoneticPr fontId="4"/>
  </si>
  <si>
    <t>式</t>
    <rPh sb="0" eb="1">
      <t>シキ</t>
    </rPh>
    <phoneticPr fontId="4"/>
  </si>
  <si>
    <t>小計</t>
    <rPh sb="0" eb="2">
      <t>ショウケイ</t>
    </rPh>
    <phoneticPr fontId="4"/>
  </si>
  <si>
    <t>③の計</t>
    <rPh sb="2" eb="3">
      <t>ケイ</t>
    </rPh>
    <phoneticPr fontId="4"/>
  </si>
  <si>
    <t>⑤</t>
    <phoneticPr fontId="4"/>
  </si>
  <si>
    <t>１の計</t>
    <rPh sb="2" eb="3">
      <t>ケイ</t>
    </rPh>
    <phoneticPr fontId="4"/>
  </si>
  <si>
    <t>２対象外経費</t>
    <rPh sb="3" eb="4">
      <t>ソト</t>
    </rPh>
    <rPh sb="4" eb="6">
      <t>ケイヒ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</si>
  <si>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</si>
  <si>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</si>
  <si>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</si>
  <si>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</si>
  <si>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２の計</t>
    <rPh sb="2" eb="3">
      <t>ケイ</t>
    </rPh>
    <phoneticPr fontId="4"/>
  </si>
  <si>
    <t>合計</t>
    <rPh sb="0" eb="2">
      <t>ゴウケイ</t>
    </rPh>
    <phoneticPr fontId="4"/>
  </si>
  <si>
    <t>　　　開口部の断熱改修：「○○会社」＋「製品名」＋「製品型番」＋「サイズ（○×○＝○㎡）」</t>
    <rPh sb="3" eb="6">
      <t>カイコウブ</t>
    </rPh>
    <rPh sb="7" eb="9">
      <t>ダンネツ</t>
    </rPh>
    <rPh sb="9" eb="11">
      <t>カイシュウ</t>
    </rPh>
    <phoneticPr fontId="4"/>
  </si>
  <si>
    <t>　　　上記以外　　　　：「○○会社」＋「製品名」＋「製品型番」</t>
    <rPh sb="3" eb="5">
      <t>ジョウキ</t>
    </rPh>
    <rPh sb="5" eb="7">
      <t>イガイ</t>
    </rPh>
    <phoneticPr fontId="4"/>
  </si>
  <si>
    <t>※３　合計金額は、契約書の契約金額と一致すること</t>
    <rPh sb="3" eb="5">
      <t>ゴウケイ</t>
    </rPh>
    <rPh sb="5" eb="7">
      <t>キンガク</t>
    </rPh>
    <rPh sb="9" eb="12">
      <t>ケイヤクショ</t>
    </rPh>
    <rPh sb="13" eb="15">
      <t>ケイヤク</t>
    </rPh>
    <rPh sb="15" eb="17">
      <t>キンガク</t>
    </rPh>
    <rPh sb="18" eb="20">
      <t>イッチ</t>
    </rPh>
    <phoneticPr fontId="4"/>
  </si>
  <si>
    <t>ア　計画の策定</t>
    <phoneticPr fontId="4"/>
  </si>
  <si>
    <t>イ　省エネ改修</t>
    <phoneticPr fontId="4"/>
  </si>
  <si>
    <t>ウ　構造補強工事</t>
    <rPh sb="6" eb="8">
      <t>コウジ</t>
    </rPh>
    <phoneticPr fontId="4"/>
  </si>
  <si>
    <t>※１　「②イ　省エネ改修」の仕様欄には、以下を記載すること</t>
    <rPh sb="7" eb="8">
      <t>ショウ</t>
    </rPh>
    <rPh sb="10" eb="12">
      <t>カイシュウ</t>
    </rPh>
    <rPh sb="14" eb="16">
      <t>シヨウ</t>
    </rPh>
    <rPh sb="16" eb="17">
      <t>ラン</t>
    </rPh>
    <rPh sb="20" eb="22">
      <t>イカ</t>
    </rPh>
    <rPh sb="23" eb="25">
      <t>キサイ</t>
    </rPh>
    <phoneticPr fontId="4"/>
  </si>
  <si>
    <t>※２　「製品型番」には、「こどもエコすまい支援事業又は子育てエコフォーム支援事業の対象型番」を記載すること</t>
    <rPh sb="4" eb="6">
      <t>セイヒン</t>
    </rPh>
    <rPh sb="6" eb="8">
      <t>カタバン</t>
    </rPh>
    <rPh sb="21" eb="23">
      <t>シエン</t>
    </rPh>
    <rPh sb="23" eb="25">
      <t>ジギョウ</t>
    </rPh>
    <rPh sb="25" eb="26">
      <t>マタ</t>
    </rPh>
    <rPh sb="27" eb="29">
      <t>コソダ</t>
    </rPh>
    <rPh sb="36" eb="38">
      <t>シエン</t>
    </rPh>
    <rPh sb="38" eb="40">
      <t>ジギョウ</t>
    </rPh>
    <rPh sb="47" eb="49">
      <t>キサイ</t>
    </rPh>
    <phoneticPr fontId="4"/>
  </si>
  <si>
    <t>別紙５</t>
    <rPh sb="0" eb="2">
      <t>ベッシ</t>
    </rPh>
    <phoneticPr fontId="6"/>
  </si>
  <si>
    <t>別紙２</t>
    <phoneticPr fontId="4"/>
  </si>
  <si>
    <t>（参考様式）別紙２</t>
    <rPh sb="1" eb="3">
      <t>サンコウ</t>
    </rPh>
    <rPh sb="3" eb="5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</si>
</sst>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%"/>
    <numFmt numFmtId="178" formatCode="#,##0.00_);[Red]\(#,##0.00\)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1">
    <xf numFmtId="0" fontId="0" fillId="0" borderId="0" xfId="0"/>
    <xf numFmtId="0" fontId="5" fillId="3" borderId="47" xfId="0" applyFont="1" applyFill="1" applyBorder="1" applyAlignment="1" applyProtection="1">
      <alignment horizontal="center" vertical="center"/>
      <protection locked="0"/>
    </xf>
    <xf numFmtId="0" fontId="5" fillId="3" borderId="49" xfId="0" applyFont="1" applyFill="1" applyBorder="1" applyAlignment="1" applyProtection="1">
      <alignment horizontal="center" vertical="center"/>
      <protection locked="0"/>
    </xf>
    <xf numFmtId="0" fontId="5" fillId="3" borderId="5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76" fontId="5" fillId="0" borderId="47" xfId="0" applyNumberFormat="1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6" fontId="5" fillId="0" borderId="51" xfId="0" applyNumberFormat="1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58" xfId="0" applyNumberFormat="1" applyFont="1" applyBorder="1" applyAlignment="1">
      <alignment vertical="center" wrapText="1"/>
    </xf>
    <xf numFmtId="176" fontId="5" fillId="0" borderId="44" xfId="0" applyNumberFormat="1" applyFont="1" applyBorder="1" applyAlignment="1">
      <alignment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3" borderId="63" xfId="0" applyFont="1" applyFill="1" applyBorder="1" applyAlignment="1" applyProtection="1">
      <alignment horizontal="center" vertical="center"/>
      <protection locked="0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3" borderId="65" xfId="0" applyFont="1" applyFill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78" xfId="0" applyNumberFormat="1" applyFont="1" applyBorder="1" applyAlignment="1" applyProtection="1">
      <alignment vertical="center"/>
      <protection locked="0"/>
    </xf>
    <xf numFmtId="176" fontId="5" fillId="0" borderId="80" xfId="0" applyNumberFormat="1" applyFont="1" applyBorder="1" applyAlignment="1" applyProtection="1">
      <alignment vertical="center"/>
      <protection locked="0"/>
    </xf>
    <xf numFmtId="176" fontId="5" fillId="0" borderId="83" xfId="0" applyNumberFormat="1" applyFont="1" applyBorder="1" applyAlignment="1" applyProtection="1">
      <alignment vertical="center"/>
      <protection locked="0"/>
    </xf>
    <xf numFmtId="176" fontId="5" fillId="0" borderId="85" xfId="0" applyNumberFormat="1" applyFont="1" applyBorder="1" applyAlignment="1" applyProtection="1">
      <alignment vertical="center"/>
      <protection locked="0"/>
    </xf>
    <xf numFmtId="176" fontId="5" fillId="0" borderId="63" xfId="0" applyNumberFormat="1" applyFont="1" applyBorder="1" applyAlignment="1">
      <alignment vertical="center"/>
    </xf>
    <xf numFmtId="176" fontId="5" fillId="0" borderId="65" xfId="0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76" fontId="5" fillId="3" borderId="8" xfId="1" applyNumberFormat="1" applyFont="1" applyFill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0" xfId="1" applyNumberFormat="1" applyFont="1">
      <alignment vertical="center"/>
    </xf>
    <xf numFmtId="176" fontId="5" fillId="0" borderId="67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4" borderId="77" xfId="1" applyNumberFormat="1" applyFont="1" applyFill="1" applyBorder="1" applyAlignment="1">
      <alignment horizontal="center" vertical="center"/>
    </xf>
    <xf numFmtId="176" fontId="5" fillId="4" borderId="6" xfId="1" applyNumberFormat="1" applyFont="1" applyFill="1" applyBorder="1">
      <alignment vertical="center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76" fontId="5" fillId="0" borderId="34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vertical="center"/>
    </xf>
    <xf numFmtId="176" fontId="5" fillId="4" borderId="38" xfId="0" applyNumberFormat="1" applyFont="1" applyFill="1" applyBorder="1" applyAlignment="1">
      <alignment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1" xfId="1" applyNumberFormat="1" applyFont="1" applyBorder="1">
      <alignment vertical="center"/>
    </xf>
    <xf numFmtId="176" fontId="5" fillId="0" borderId="77" xfId="1" applyNumberFormat="1" applyFont="1" applyBorder="1" applyAlignment="1">
      <alignment horizontal="center" vertical="center"/>
    </xf>
    <xf numFmtId="176" fontId="5" fillId="3" borderId="108" xfId="0" applyNumberFormat="1" applyFont="1" applyFill="1" applyBorder="1" applyAlignment="1" applyProtection="1">
      <alignment vertical="center"/>
      <protection locked="0"/>
    </xf>
    <xf numFmtId="176" fontId="5" fillId="3" borderId="109" xfId="0" applyNumberFormat="1" applyFont="1" applyFill="1" applyBorder="1" applyAlignment="1" applyProtection="1">
      <alignment vertical="center"/>
      <protection locked="0"/>
    </xf>
    <xf numFmtId="176" fontId="5" fillId="3" borderId="110" xfId="0" applyNumberFormat="1" applyFont="1" applyFill="1" applyBorder="1" applyAlignment="1" applyProtection="1">
      <alignment vertical="center"/>
      <protection locked="0"/>
    </xf>
    <xf numFmtId="176" fontId="5" fillId="3" borderId="111" xfId="0" applyNumberFormat="1" applyFont="1" applyFill="1" applyBorder="1" applyAlignment="1" applyProtection="1">
      <alignment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vertical="center" wrapText="1"/>
    </xf>
    <xf numFmtId="176" fontId="5" fillId="0" borderId="90" xfId="1" applyNumberFormat="1" applyFont="1" applyBorder="1" applyAlignment="1">
      <alignment vertical="center" wrapText="1"/>
    </xf>
    <xf numFmtId="176" fontId="5" fillId="3" borderId="84" xfId="1" applyNumberFormat="1" applyFont="1" applyFill="1" applyBorder="1" applyAlignment="1">
      <alignment vertical="center" wrapText="1"/>
    </xf>
    <xf numFmtId="176" fontId="5" fillId="0" borderId="92" xfId="1" applyNumberFormat="1" applyFont="1" applyBorder="1" applyAlignment="1">
      <alignment vertical="center" wrapText="1"/>
    </xf>
    <xf numFmtId="176" fontId="5" fillId="3" borderId="81" xfId="1" applyNumberFormat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118" xfId="0" applyFont="1" applyFill="1" applyBorder="1" applyAlignment="1">
      <alignment horizontal="center" vertical="center" wrapText="1"/>
    </xf>
    <xf numFmtId="178" fontId="5" fillId="3" borderId="26" xfId="0" applyNumberFormat="1" applyFont="1" applyFill="1" applyBorder="1" applyAlignment="1">
      <alignment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3" borderId="39" xfId="0" applyNumberFormat="1" applyFont="1" applyFill="1" applyBorder="1" applyAlignment="1">
      <alignment vertical="center"/>
    </xf>
    <xf numFmtId="176" fontId="5" fillId="4" borderId="118" xfId="0" applyNumberFormat="1" applyFont="1" applyFill="1" applyBorder="1" applyAlignment="1" applyProtection="1">
      <alignment vertical="center"/>
      <protection locked="0"/>
    </xf>
    <xf numFmtId="0" fontId="5" fillId="0" borderId="133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178" fontId="5" fillId="3" borderId="104" xfId="0" applyNumberFormat="1" applyFont="1" applyFill="1" applyBorder="1" applyAlignment="1" applyProtection="1">
      <alignment vertical="center"/>
      <protection locked="0"/>
    </xf>
    <xf numFmtId="176" fontId="5" fillId="0" borderId="4" xfId="0" applyNumberFormat="1" applyFont="1" applyBorder="1" applyAlignment="1">
      <alignment horizontal="center" vertical="center"/>
    </xf>
    <xf numFmtId="176" fontId="5" fillId="3" borderId="133" xfId="0" applyNumberFormat="1" applyFont="1" applyFill="1" applyBorder="1" applyAlignment="1">
      <alignment vertical="center"/>
    </xf>
    <xf numFmtId="176" fontId="5" fillId="0" borderId="106" xfId="0" applyNumberFormat="1" applyFont="1" applyBorder="1" applyAlignment="1" applyProtection="1">
      <alignment vertical="center"/>
      <protection locked="0"/>
    </xf>
    <xf numFmtId="0" fontId="5" fillId="3" borderId="77" xfId="0" applyFont="1" applyFill="1" applyBorder="1" applyAlignment="1">
      <alignment vertical="center"/>
    </xf>
    <xf numFmtId="178" fontId="5" fillId="3" borderId="17" xfId="0" applyNumberFormat="1" applyFont="1" applyFill="1" applyBorder="1" applyAlignment="1" applyProtection="1">
      <alignment vertical="center"/>
      <protection locked="0"/>
    </xf>
    <xf numFmtId="176" fontId="5" fillId="0" borderId="1" xfId="0" applyNumberFormat="1" applyFont="1" applyBorder="1" applyAlignment="1">
      <alignment horizontal="center" vertical="center"/>
    </xf>
    <xf numFmtId="176" fontId="5" fillId="3" borderId="128" xfId="0" applyNumberFormat="1" applyFont="1" applyFill="1" applyBorder="1" applyAlignment="1">
      <alignment vertical="center"/>
    </xf>
    <xf numFmtId="176" fontId="5" fillId="0" borderId="135" xfId="0" applyNumberFormat="1" applyFont="1" applyBorder="1" applyAlignment="1" applyProtection="1">
      <alignment vertical="center"/>
      <protection locked="0"/>
    </xf>
    <xf numFmtId="176" fontId="5" fillId="4" borderId="135" xfId="0" applyNumberFormat="1" applyFont="1" applyFill="1" applyBorder="1" applyAlignment="1" applyProtection="1">
      <alignment vertical="center"/>
      <protection locked="0"/>
    </xf>
    <xf numFmtId="0" fontId="5" fillId="3" borderId="77" xfId="0" applyFont="1" applyFill="1" applyBorder="1" applyAlignment="1">
      <alignment vertical="center" wrapText="1"/>
    </xf>
    <xf numFmtId="176" fontId="5" fillId="4" borderId="105" xfId="0" applyNumberFormat="1" applyFont="1" applyFill="1" applyBorder="1" applyAlignment="1" applyProtection="1">
      <alignment vertical="center"/>
      <protection locked="0"/>
    </xf>
    <xf numFmtId="0" fontId="5" fillId="0" borderId="144" xfId="0" applyFont="1" applyBorder="1" applyAlignment="1">
      <alignment vertical="center"/>
    </xf>
    <xf numFmtId="178" fontId="5" fillId="3" borderId="26" xfId="0" applyNumberFormat="1" applyFont="1" applyFill="1" applyBorder="1" applyAlignment="1" applyProtection="1">
      <alignment vertical="center"/>
      <protection locked="0"/>
    </xf>
    <xf numFmtId="0" fontId="5" fillId="0" borderId="104" xfId="0" applyFont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4" borderId="138" xfId="0" applyNumberFormat="1" applyFont="1" applyFill="1" applyBorder="1" applyAlignment="1" applyProtection="1">
      <alignment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3" borderId="76" xfId="0" applyFont="1" applyFill="1" applyBorder="1" applyAlignment="1">
      <alignment vertical="center"/>
    </xf>
    <xf numFmtId="178" fontId="5" fillId="3" borderId="15" xfId="0" applyNumberFormat="1" applyFont="1" applyFill="1" applyBorder="1" applyAlignment="1" applyProtection="1">
      <alignment vertical="center"/>
      <protection locked="0"/>
    </xf>
    <xf numFmtId="176" fontId="5" fillId="3" borderId="146" xfId="0" applyNumberFormat="1" applyFont="1" applyFill="1" applyBorder="1" applyAlignment="1">
      <alignment horizontal="center" vertical="center"/>
    </xf>
    <xf numFmtId="176" fontId="5" fillId="3" borderId="139" xfId="0" applyNumberFormat="1" applyFont="1" applyFill="1" applyBorder="1" applyAlignment="1">
      <alignment vertical="center"/>
    </xf>
    <xf numFmtId="176" fontId="5" fillId="0" borderId="137" xfId="0" applyNumberFormat="1" applyFont="1" applyBorder="1" applyAlignment="1" applyProtection="1">
      <alignment vertical="center"/>
      <protection locked="0"/>
    </xf>
    <xf numFmtId="176" fontId="5" fillId="4" borderId="112" xfId="0" applyNumberFormat="1" applyFont="1" applyFill="1" applyBorder="1" applyAlignment="1" applyProtection="1">
      <alignment vertical="center"/>
      <protection locked="0"/>
    </xf>
    <xf numFmtId="0" fontId="5" fillId="0" borderId="9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28" xfId="0" applyFont="1" applyBorder="1" applyAlignment="1">
      <alignment horizontal="right" vertical="center" wrapText="1"/>
    </xf>
    <xf numFmtId="0" fontId="5" fillId="5" borderId="94" xfId="0" applyFont="1" applyFill="1" applyBorder="1" applyAlignment="1">
      <alignment horizontal="center" vertical="center" wrapText="1"/>
    </xf>
    <xf numFmtId="0" fontId="5" fillId="5" borderId="96" xfId="0" applyFont="1" applyFill="1" applyBorder="1" applyAlignment="1">
      <alignment horizontal="center" vertical="center" wrapText="1"/>
    </xf>
    <xf numFmtId="0" fontId="5" fillId="5" borderId="99" xfId="0" applyFont="1" applyFill="1" applyBorder="1" applyAlignment="1">
      <alignment horizontal="center" vertical="center" wrapText="1"/>
    </xf>
    <xf numFmtId="0" fontId="5" fillId="5" borderId="101" xfId="0" applyFont="1" applyFill="1" applyBorder="1" applyAlignment="1">
      <alignment horizontal="center" vertical="center" wrapText="1"/>
    </xf>
    <xf numFmtId="0" fontId="5" fillId="5" borderId="95" xfId="0" applyFont="1" applyFill="1" applyBorder="1" applyAlignment="1">
      <alignment horizontal="center" vertical="center" wrapText="1"/>
    </xf>
    <xf numFmtId="0" fontId="5" fillId="5" borderId="9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98" xfId="0" applyFont="1" applyFill="1" applyBorder="1" applyAlignment="1">
      <alignment horizontal="center" vertical="center" wrapText="1"/>
    </xf>
    <xf numFmtId="0" fontId="5" fillId="5" borderId="10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5" borderId="94" xfId="0" applyFont="1" applyFill="1" applyBorder="1" applyAlignment="1">
      <alignment horizontal="center" vertical="center"/>
    </xf>
    <xf numFmtId="0" fontId="5" fillId="5" borderId="95" xfId="0" applyFont="1" applyFill="1" applyBorder="1" applyAlignment="1">
      <alignment horizontal="center" vertical="center"/>
    </xf>
    <xf numFmtId="0" fontId="5" fillId="5" borderId="96" xfId="0" applyFont="1" applyFill="1" applyBorder="1" applyAlignment="1">
      <alignment horizontal="center" vertical="center"/>
    </xf>
    <xf numFmtId="0" fontId="5" fillId="5" borderId="97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98" xfId="0" applyFont="1" applyFill="1" applyBorder="1" applyAlignment="1">
      <alignment horizontal="center" vertical="center"/>
    </xf>
    <xf numFmtId="0" fontId="5" fillId="5" borderId="140" xfId="0" applyFont="1" applyFill="1" applyBorder="1" applyAlignment="1">
      <alignment horizontal="center" vertical="center"/>
    </xf>
    <xf numFmtId="0" fontId="5" fillId="5" borderId="116" xfId="0" applyFont="1" applyFill="1" applyBorder="1" applyAlignment="1">
      <alignment horizontal="center" vertical="center"/>
    </xf>
    <xf numFmtId="0" fontId="5" fillId="5" borderId="14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145" xfId="0" applyFont="1" applyFill="1" applyBorder="1" applyAlignment="1">
      <alignment horizontal="center" vertical="center"/>
    </xf>
    <xf numFmtId="176" fontId="5" fillId="0" borderId="113" xfId="0" applyNumberFormat="1" applyFont="1" applyBorder="1" applyAlignment="1" applyProtection="1">
      <alignment horizontal="center" vertical="center"/>
      <protection locked="0"/>
    </xf>
    <xf numFmtId="176" fontId="5" fillId="0" borderId="14" xfId="0" applyNumberFormat="1" applyFont="1" applyBorder="1" applyAlignment="1" applyProtection="1">
      <alignment horizontal="center" vertical="center"/>
      <protection locked="0"/>
    </xf>
    <xf numFmtId="176" fontId="5" fillId="0" borderId="114" xfId="0" applyNumberFormat="1" applyFont="1" applyBorder="1" applyAlignment="1" applyProtection="1">
      <alignment horizontal="center" vertical="center"/>
      <protection locked="0"/>
    </xf>
    <xf numFmtId="176" fontId="5" fillId="0" borderId="115" xfId="0" applyNumberFormat="1" applyFont="1" applyBorder="1" applyAlignment="1" applyProtection="1">
      <alignment horizontal="center" vertical="center"/>
      <protection locked="0"/>
    </xf>
    <xf numFmtId="176" fontId="5" fillId="0" borderId="116" xfId="0" applyNumberFormat="1" applyFont="1" applyBorder="1" applyAlignment="1" applyProtection="1">
      <alignment horizontal="center" vertical="center"/>
      <protection locked="0"/>
    </xf>
    <xf numFmtId="176" fontId="5" fillId="0" borderId="117" xfId="0" applyNumberFormat="1" applyFont="1" applyBorder="1" applyAlignment="1" applyProtection="1">
      <alignment horizontal="center" vertical="center"/>
      <protection locked="0"/>
    </xf>
    <xf numFmtId="49" fontId="5" fillId="0" borderId="120" xfId="0" applyNumberFormat="1" applyFont="1" applyBorder="1" applyAlignment="1">
      <alignment horizontal="center" vertical="center"/>
    </xf>
    <xf numFmtId="49" fontId="5" fillId="0" borderId="121" xfId="0" applyNumberFormat="1" applyFont="1" applyBorder="1" applyAlignment="1">
      <alignment horizontal="center" vertical="center"/>
    </xf>
    <xf numFmtId="49" fontId="5" fillId="0" borderId="122" xfId="0" applyNumberFormat="1" applyFont="1" applyBorder="1" applyAlignment="1">
      <alignment horizontal="center" vertical="center"/>
    </xf>
    <xf numFmtId="49" fontId="5" fillId="0" borderId="1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14" xfId="0" applyNumberFormat="1" applyFont="1" applyBorder="1" applyAlignment="1">
      <alignment horizontal="center" vertical="center"/>
    </xf>
    <xf numFmtId="49" fontId="5" fillId="0" borderId="115" xfId="0" applyNumberFormat="1" applyFont="1" applyBorder="1" applyAlignment="1">
      <alignment horizontal="center" vertical="center"/>
    </xf>
    <xf numFmtId="49" fontId="5" fillId="0" borderId="116" xfId="0" applyNumberFormat="1" applyFont="1" applyBorder="1" applyAlignment="1">
      <alignment horizontal="center" vertical="center"/>
    </xf>
    <xf numFmtId="49" fontId="5" fillId="0" borderId="117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14" xfId="0" applyNumberFormat="1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176" fontId="5" fillId="4" borderId="75" xfId="0" applyNumberFormat="1" applyFont="1" applyFill="1" applyBorder="1" applyAlignment="1">
      <alignment vertical="center"/>
    </xf>
    <xf numFmtId="176" fontId="5" fillId="4" borderId="22" xfId="0" applyNumberFormat="1" applyFont="1" applyFill="1" applyBorder="1" applyAlignment="1">
      <alignment vertical="center"/>
    </xf>
    <xf numFmtId="176" fontId="5" fillId="4" borderId="45" xfId="0" applyNumberFormat="1" applyFont="1" applyFill="1" applyBorder="1" applyAlignment="1">
      <alignment vertical="center"/>
    </xf>
    <xf numFmtId="176" fontId="5" fillId="4" borderId="46" xfId="0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77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 wrapText="1"/>
    </xf>
    <xf numFmtId="0" fontId="5" fillId="5" borderId="77" xfId="0" applyFont="1" applyFill="1" applyBorder="1" applyAlignment="1">
      <alignment vertical="center" wrapText="1"/>
    </xf>
    <xf numFmtId="176" fontId="5" fillId="0" borderId="20" xfId="0" applyNumberFormat="1" applyFont="1" applyBorder="1" applyAlignment="1">
      <alignment horizontal="center" vertical="center"/>
    </xf>
    <xf numFmtId="176" fontId="5" fillId="0" borderId="36" xfId="0" applyNumberFormat="1" applyFont="1" applyBorder="1" applyAlignment="1">
      <alignment horizontal="center" vertical="center"/>
    </xf>
    <xf numFmtId="176" fontId="5" fillId="0" borderId="53" xfId="0" applyNumberFormat="1" applyFont="1" applyBorder="1" applyAlignment="1" applyProtection="1">
      <alignment vertical="center"/>
      <protection locked="0"/>
    </xf>
    <xf numFmtId="176" fontId="5" fillId="0" borderId="46" xfId="0" applyNumberFormat="1" applyFont="1" applyBorder="1" applyAlignment="1" applyProtection="1">
      <alignment vertical="center"/>
      <protection locked="0"/>
    </xf>
    <xf numFmtId="176" fontId="5" fillId="0" borderId="59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176" fontId="5" fillId="0" borderId="60" xfId="0" applyNumberFormat="1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5" fillId="0" borderId="136" xfId="0" applyNumberFormat="1" applyFont="1" applyBorder="1" applyAlignment="1">
      <alignment horizontal="center" vertical="center"/>
    </xf>
    <xf numFmtId="176" fontId="5" fillId="0" borderId="44" xfId="0" applyNumberFormat="1" applyFont="1" applyBorder="1" applyAlignment="1">
      <alignment horizontal="center" vertical="center"/>
    </xf>
    <xf numFmtId="176" fontId="5" fillId="0" borderId="43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176" fontId="5" fillId="0" borderId="54" xfId="0" applyNumberFormat="1" applyFont="1" applyBorder="1" applyAlignment="1" applyProtection="1">
      <alignment vertical="center"/>
      <protection locked="0"/>
    </xf>
    <xf numFmtId="176" fontId="5" fillId="0" borderId="142" xfId="0" applyNumberFormat="1" applyFont="1" applyBorder="1" applyAlignment="1" applyProtection="1">
      <alignment vertical="center"/>
      <protection locked="0"/>
    </xf>
    <xf numFmtId="176" fontId="5" fillId="0" borderId="56" xfId="0" applyNumberFormat="1" applyFont="1" applyBorder="1" applyAlignment="1" applyProtection="1">
      <alignment vertical="center"/>
      <protection locked="0"/>
    </xf>
    <xf numFmtId="176" fontId="5" fillId="0" borderId="21" xfId="0" applyNumberFormat="1" applyFont="1" applyBorder="1" applyAlignment="1">
      <alignment horizontal="center" vertical="center"/>
    </xf>
    <xf numFmtId="0" fontId="5" fillId="5" borderId="75" xfId="0" applyFont="1" applyFill="1" applyBorder="1" applyAlignment="1">
      <alignment vertical="center"/>
    </xf>
    <xf numFmtId="0" fontId="5" fillId="5" borderId="31" xfId="0" applyFont="1" applyFill="1" applyBorder="1" applyAlignment="1">
      <alignment vertical="center"/>
    </xf>
    <xf numFmtId="0" fontId="5" fillId="5" borderId="76" xfId="0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5" borderId="68" xfId="0" applyFont="1" applyFill="1" applyBorder="1" applyAlignment="1">
      <alignment vertical="center"/>
    </xf>
    <xf numFmtId="0" fontId="5" fillId="0" borderId="59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60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vertical="center"/>
    </xf>
    <xf numFmtId="0" fontId="5" fillId="5" borderId="42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176" fontId="5" fillId="0" borderId="56" xfId="0" applyNumberFormat="1" applyFont="1" applyBorder="1" applyAlignment="1">
      <alignment vertical="center"/>
    </xf>
    <xf numFmtId="176" fontId="5" fillId="0" borderId="74" xfId="0" applyNumberFormat="1" applyFont="1" applyBorder="1" applyAlignment="1">
      <alignment vertical="center"/>
    </xf>
    <xf numFmtId="176" fontId="5" fillId="0" borderId="57" xfId="0" applyNumberFormat="1" applyFont="1" applyBorder="1" applyAlignment="1">
      <alignment vertical="center"/>
    </xf>
    <xf numFmtId="176" fontId="5" fillId="0" borderId="73" xfId="0" applyNumberFormat="1" applyFont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vertical="center"/>
    </xf>
    <xf numFmtId="176" fontId="5" fillId="0" borderId="77" xfId="0" applyNumberFormat="1" applyFont="1" applyBorder="1" applyAlignment="1">
      <alignment vertical="center"/>
    </xf>
    <xf numFmtId="176" fontId="5" fillId="3" borderId="22" xfId="0" applyNumberFormat="1" applyFont="1" applyFill="1" applyBorder="1" applyAlignment="1" applyProtection="1">
      <alignment vertical="center"/>
      <protection locked="0"/>
    </xf>
    <xf numFmtId="176" fontId="5" fillId="3" borderId="7" xfId="0" applyNumberFormat="1" applyFont="1" applyFill="1" applyBorder="1" applyAlignment="1" applyProtection="1">
      <alignment vertical="center"/>
      <protection locked="0"/>
    </xf>
    <xf numFmtId="176" fontId="5" fillId="0" borderId="22" xfId="0" applyNumberFormat="1" applyFont="1" applyBorder="1" applyAlignment="1">
      <alignment vertical="center"/>
    </xf>
    <xf numFmtId="176" fontId="5" fillId="0" borderId="55" xfId="0" applyNumberFormat="1" applyFont="1" applyBorder="1" applyAlignment="1">
      <alignment vertical="center"/>
    </xf>
    <xf numFmtId="176" fontId="5" fillId="0" borderId="72" xfId="0" applyNumberFormat="1" applyFont="1" applyBorder="1" applyAlignment="1">
      <alignment vertical="center"/>
    </xf>
    <xf numFmtId="0" fontId="5" fillId="2" borderId="4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176" fontId="5" fillId="2" borderId="58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176" fontId="5" fillId="4" borderId="41" xfId="0" applyNumberFormat="1" applyFont="1" applyFill="1" applyBorder="1" applyAlignment="1">
      <alignment vertical="center"/>
    </xf>
    <xf numFmtId="176" fontId="5" fillId="0" borderId="58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57" xfId="0" applyNumberFormat="1" applyFont="1" applyBorder="1" applyAlignment="1" applyProtection="1">
      <alignment vertical="center"/>
      <protection locked="0"/>
    </xf>
    <xf numFmtId="176" fontId="5" fillId="0" borderId="19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vertical="center"/>
    </xf>
    <xf numFmtId="176" fontId="5" fillId="0" borderId="53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4" borderId="38" xfId="0" applyFont="1" applyFill="1" applyBorder="1" applyAlignment="1">
      <alignment horizontal="right" vertical="center"/>
    </xf>
    <xf numFmtId="0" fontId="5" fillId="4" borderId="37" xfId="0" applyFont="1" applyFill="1" applyBorder="1" applyAlignment="1">
      <alignment horizontal="right" vertical="center"/>
    </xf>
    <xf numFmtId="0" fontId="5" fillId="4" borderId="29" xfId="0" applyFont="1" applyFill="1" applyBorder="1" applyAlignment="1">
      <alignment horizontal="right" vertical="center"/>
    </xf>
    <xf numFmtId="176" fontId="5" fillId="4" borderId="38" xfId="0" applyNumberFormat="1" applyFont="1" applyFill="1" applyBorder="1" applyAlignment="1">
      <alignment vertical="center"/>
    </xf>
    <xf numFmtId="176" fontId="5" fillId="4" borderId="37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3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33" xfId="0" applyFont="1" applyBorder="1" applyAlignment="1">
      <alignment horizontal="right" vertical="center"/>
    </xf>
    <xf numFmtId="0" fontId="5" fillId="0" borderId="132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/>
    </xf>
    <xf numFmtId="0" fontId="5" fillId="5" borderId="8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5" fillId="5" borderId="67" xfId="0" applyFont="1" applyFill="1" applyBorder="1" applyAlignment="1">
      <alignment vertical="center" wrapText="1"/>
    </xf>
    <xf numFmtId="0" fontId="5" fillId="5" borderId="69" xfId="0" applyFont="1" applyFill="1" applyBorder="1" applyAlignment="1">
      <alignment vertical="center" wrapText="1"/>
    </xf>
    <xf numFmtId="0" fontId="5" fillId="5" borderId="70" xfId="0" applyFont="1" applyFill="1" applyBorder="1" applyAlignment="1">
      <alignment vertical="center" wrapText="1"/>
    </xf>
    <xf numFmtId="0" fontId="5" fillId="5" borderId="71" xfId="0" applyFont="1" applyFill="1" applyBorder="1" applyAlignment="1">
      <alignment vertical="center" wrapText="1"/>
    </xf>
    <xf numFmtId="0" fontId="5" fillId="0" borderId="79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176" fontId="5" fillId="0" borderId="129" xfId="0" applyNumberFormat="1" applyFont="1" applyBorder="1" applyAlignment="1">
      <alignment vertical="center"/>
    </xf>
    <xf numFmtId="176" fontId="5" fillId="0" borderId="130" xfId="0" applyNumberFormat="1" applyFont="1" applyBorder="1" applyAlignment="1">
      <alignment vertical="center"/>
    </xf>
    <xf numFmtId="49" fontId="5" fillId="0" borderId="69" xfId="0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0" fontId="5" fillId="3" borderId="2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4" borderId="46" xfId="0" applyFont="1" applyFill="1" applyBorder="1" applyAlignment="1">
      <alignment horizontal="right" vertical="center"/>
    </xf>
    <xf numFmtId="0" fontId="5" fillId="4" borderId="34" xfId="0" applyFont="1" applyFill="1" applyBorder="1" applyAlignment="1">
      <alignment horizontal="right" vertical="center"/>
    </xf>
    <xf numFmtId="0" fontId="5" fillId="0" borderId="41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4" borderId="23" xfId="0" applyFont="1" applyFill="1" applyBorder="1" applyAlignment="1">
      <alignment horizontal="right" vertical="center" wrapText="1"/>
    </xf>
    <xf numFmtId="0" fontId="5" fillId="4" borderId="24" xfId="0" applyFont="1" applyFill="1" applyBorder="1" applyAlignment="1">
      <alignment horizontal="right" vertical="center" wrapText="1"/>
    </xf>
    <xf numFmtId="0" fontId="5" fillId="4" borderId="25" xfId="0" applyFont="1" applyFill="1" applyBorder="1" applyAlignment="1">
      <alignment horizontal="right" vertical="center" wrapText="1"/>
    </xf>
    <xf numFmtId="0" fontId="5" fillId="3" borderId="75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18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5" fillId="4" borderId="19" xfId="0" applyFont="1" applyFill="1" applyBorder="1" applyAlignment="1">
      <alignment horizontal="right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119" xfId="0" applyFont="1" applyBorder="1" applyAlignment="1">
      <alignment horizontal="center" vertical="center" textRotation="255"/>
    </xf>
    <xf numFmtId="0" fontId="5" fillId="0" borderId="107" xfId="0" applyFont="1" applyBorder="1" applyAlignment="1">
      <alignment horizontal="center" vertical="center" textRotation="255"/>
    </xf>
    <xf numFmtId="0" fontId="5" fillId="0" borderId="11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28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28" xfId="0" applyFont="1" applyBorder="1" applyAlignment="1">
      <alignment vertical="center" wrapText="1"/>
    </xf>
    <xf numFmtId="0" fontId="5" fillId="0" borderId="120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0" fontId="5" fillId="0" borderId="89" xfId="0" applyFont="1" applyBorder="1" applyAlignment="1">
      <alignment vertical="center"/>
    </xf>
    <xf numFmtId="0" fontId="5" fillId="0" borderId="104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76" fontId="5" fillId="3" borderId="6" xfId="1" applyNumberFormat="1" applyFont="1" applyFill="1" applyBorder="1" applyAlignment="1">
      <alignment vertical="center" wrapText="1"/>
    </xf>
    <xf numFmtId="176" fontId="5" fillId="3" borderId="7" xfId="1" applyNumberFormat="1" applyFont="1" applyFill="1" applyBorder="1" applyAlignment="1">
      <alignment vertical="center" wrapText="1"/>
    </xf>
    <xf numFmtId="49" fontId="5" fillId="0" borderId="94" xfId="1" applyNumberFormat="1" applyFont="1" applyBorder="1" applyAlignment="1">
      <alignment horizontal="center" vertical="center"/>
    </xf>
    <xf numFmtId="49" fontId="5" fillId="0" borderId="95" xfId="1" applyNumberFormat="1" applyFont="1" applyBorder="1" applyAlignment="1">
      <alignment horizontal="center" vertical="center"/>
    </xf>
    <xf numFmtId="49" fontId="5" fillId="0" borderId="96" xfId="1" applyNumberFormat="1" applyFont="1" applyBorder="1" applyAlignment="1">
      <alignment horizontal="center" vertical="center"/>
    </xf>
    <xf numFmtId="49" fontId="5" fillId="0" borderId="97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5" fillId="0" borderId="98" xfId="1" applyNumberFormat="1" applyFont="1" applyBorder="1" applyAlignment="1">
      <alignment horizontal="center" vertical="center"/>
    </xf>
    <xf numFmtId="49" fontId="5" fillId="0" borderId="99" xfId="1" applyNumberFormat="1" applyFont="1" applyBorder="1" applyAlignment="1">
      <alignment horizontal="center" vertical="center"/>
    </xf>
    <xf numFmtId="49" fontId="5" fillId="0" borderId="100" xfId="1" applyNumberFormat="1" applyFont="1" applyBorder="1" applyAlignment="1">
      <alignment horizontal="center" vertical="center"/>
    </xf>
    <xf numFmtId="49" fontId="5" fillId="0" borderId="10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176" fontId="5" fillId="0" borderId="94" xfId="1" applyNumberFormat="1" applyFont="1" applyBorder="1" applyAlignment="1">
      <alignment horizontal="center" vertical="center"/>
    </xf>
    <xf numFmtId="176" fontId="5" fillId="0" borderId="96" xfId="1" applyNumberFormat="1" applyFont="1" applyBorder="1" applyAlignment="1">
      <alignment horizontal="center" vertical="center"/>
    </xf>
    <xf numFmtId="176" fontId="5" fillId="0" borderId="97" xfId="1" applyNumberFormat="1" applyFont="1" applyBorder="1" applyAlignment="1">
      <alignment horizontal="center" vertical="center"/>
    </xf>
    <xf numFmtId="176" fontId="5" fillId="0" borderId="98" xfId="1" applyNumberFormat="1" applyFont="1" applyBorder="1" applyAlignment="1">
      <alignment horizontal="center" vertical="center"/>
    </xf>
    <xf numFmtId="176" fontId="5" fillId="0" borderId="99" xfId="1" applyNumberFormat="1" applyFont="1" applyBorder="1" applyAlignment="1">
      <alignment horizontal="center" vertical="center"/>
    </xf>
    <xf numFmtId="176" fontId="5" fillId="0" borderId="101" xfId="1" applyNumberFormat="1" applyFont="1" applyBorder="1" applyAlignment="1">
      <alignment horizontal="center" vertical="center"/>
    </xf>
    <xf numFmtId="176" fontId="5" fillId="0" borderId="13" xfId="1" applyNumberFormat="1" applyFont="1" applyBorder="1">
      <alignment vertical="center"/>
    </xf>
    <xf numFmtId="176" fontId="5" fillId="0" borderId="10" xfId="1" applyNumberFormat="1" applyFont="1" applyBorder="1">
      <alignment vertical="center"/>
    </xf>
    <xf numFmtId="176" fontId="5" fillId="0" borderId="67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4" borderId="5" xfId="1" applyNumberFormat="1" applyFont="1" applyFill="1" applyBorder="1" applyAlignment="1">
      <alignment horizontal="center" vertical="center"/>
    </xf>
    <xf numFmtId="176" fontId="5" fillId="4" borderId="67" xfId="1" applyNumberFormat="1" applyFont="1" applyFill="1" applyBorder="1" applyAlignment="1">
      <alignment horizontal="center" vertical="center"/>
    </xf>
    <xf numFmtId="176" fontId="5" fillId="4" borderId="12" xfId="1" applyNumberFormat="1" applyFont="1" applyFill="1" applyBorder="1" applyAlignment="1">
      <alignment horizontal="center" vertical="center"/>
    </xf>
    <xf numFmtId="176" fontId="5" fillId="4" borderId="8" xfId="1" applyNumberFormat="1" applyFont="1" applyFill="1" applyBorder="1">
      <alignment vertical="center"/>
    </xf>
    <xf numFmtId="176" fontId="5" fillId="4" borderId="13" xfId="1" applyNumberFormat="1" applyFont="1" applyFill="1" applyBorder="1">
      <alignment vertical="center"/>
    </xf>
    <xf numFmtId="176" fontId="5" fillId="4" borderId="10" xfId="1" applyNumberFormat="1" applyFont="1" applyFill="1" applyBorder="1">
      <alignment vertical="center"/>
    </xf>
    <xf numFmtId="176" fontId="5" fillId="0" borderId="77" xfId="1" applyNumberFormat="1" applyFont="1" applyBorder="1" applyAlignment="1">
      <alignment horizontal="center" vertical="center"/>
    </xf>
    <xf numFmtId="176" fontId="5" fillId="0" borderId="9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5" xfId="1" applyNumberFormat="1" applyFont="1" applyBorder="1" applyAlignment="1">
      <alignment horizontal="center" vertical="center"/>
    </xf>
    <xf numFmtId="0" fontId="5" fillId="5" borderId="8" xfId="1" applyFont="1" applyFill="1" applyBorder="1" applyAlignment="1">
      <alignment vertical="center" wrapText="1"/>
    </xf>
    <xf numFmtId="0" fontId="5" fillId="5" borderId="9" xfId="1" applyFont="1" applyFill="1" applyBorder="1" applyAlignment="1">
      <alignment vertical="center" wrapText="1"/>
    </xf>
    <xf numFmtId="0" fontId="5" fillId="5" borderId="5" xfId="1" applyFont="1" applyFill="1" applyBorder="1" applyAlignment="1">
      <alignment vertical="center" wrapText="1"/>
    </xf>
    <xf numFmtId="0" fontId="5" fillId="5" borderId="10" xfId="1" applyFont="1" applyFill="1" applyBorder="1" applyAlignment="1">
      <alignment vertical="center" wrapText="1"/>
    </xf>
    <xf numFmtId="0" fontId="5" fillId="5" borderId="11" xfId="1" applyFont="1" applyFill="1" applyBorder="1" applyAlignment="1">
      <alignment vertical="center" wrapText="1"/>
    </xf>
    <xf numFmtId="0" fontId="5" fillId="5" borderId="12" xfId="1" applyFont="1" applyFill="1" applyBorder="1" applyAlignment="1">
      <alignment vertical="center" wrapText="1"/>
    </xf>
    <xf numFmtId="0" fontId="5" fillId="5" borderId="2" xfId="1" applyFont="1" applyFill="1" applyBorder="1" applyAlignment="1">
      <alignment vertical="center" wrapText="1"/>
    </xf>
    <xf numFmtId="0" fontId="5" fillId="5" borderId="3" xfId="1" applyFont="1" applyFill="1" applyBorder="1" applyAlignment="1">
      <alignment vertical="center" wrapText="1"/>
    </xf>
    <xf numFmtId="0" fontId="5" fillId="5" borderId="4" xfId="1" applyFont="1" applyFill="1" applyBorder="1" applyAlignment="1">
      <alignment vertical="center" wrapText="1"/>
    </xf>
    <xf numFmtId="0" fontId="5" fillId="5" borderId="8" xfId="1" applyFont="1" applyFill="1" applyBorder="1" applyAlignment="1">
      <alignment horizontal="right" vertical="center" wrapText="1"/>
    </xf>
    <xf numFmtId="0" fontId="5" fillId="5" borderId="9" xfId="1" applyFont="1" applyFill="1" applyBorder="1" applyAlignment="1">
      <alignment horizontal="right" vertical="center" wrapText="1"/>
    </xf>
    <xf numFmtId="0" fontId="5" fillId="5" borderId="5" xfId="1" applyFont="1" applyFill="1" applyBorder="1" applyAlignment="1">
      <alignment horizontal="right" vertical="center" wrapText="1"/>
    </xf>
    <xf numFmtId="0" fontId="5" fillId="5" borderId="13" xfId="1" applyFont="1" applyFill="1" applyBorder="1" applyAlignment="1">
      <alignment horizontal="right" vertical="center" wrapText="1"/>
    </xf>
    <xf numFmtId="0" fontId="5" fillId="5" borderId="0" xfId="1" applyFont="1" applyFill="1" applyAlignment="1">
      <alignment horizontal="right" vertical="center" wrapText="1"/>
    </xf>
    <xf numFmtId="0" fontId="5" fillId="5" borderId="67" xfId="1" applyFont="1" applyFill="1" applyBorder="1" applyAlignment="1">
      <alignment horizontal="right" vertical="center" wrapText="1"/>
    </xf>
    <xf numFmtId="0" fontId="5" fillId="5" borderId="10" xfId="1" applyFont="1" applyFill="1" applyBorder="1" applyAlignment="1">
      <alignment horizontal="right" vertical="center" wrapText="1"/>
    </xf>
    <xf numFmtId="0" fontId="5" fillId="5" borderId="11" xfId="1" applyFont="1" applyFill="1" applyBorder="1" applyAlignment="1">
      <alignment horizontal="right" vertical="center" wrapText="1"/>
    </xf>
    <xf numFmtId="0" fontId="5" fillId="5" borderId="12" xfId="1" applyFont="1" applyFill="1" applyBorder="1" applyAlignment="1">
      <alignment horizontal="right" vertical="center" wrapText="1"/>
    </xf>
    <xf numFmtId="176" fontId="5" fillId="0" borderId="94" xfId="1" applyNumberFormat="1" applyFont="1" applyBorder="1" applyAlignment="1">
      <alignment horizontal="center" vertical="center" wrapText="1"/>
    </xf>
    <xf numFmtId="176" fontId="5" fillId="0" borderId="95" xfId="1" applyNumberFormat="1" applyFont="1" applyBorder="1" applyAlignment="1">
      <alignment horizontal="center" vertical="center" wrapText="1"/>
    </xf>
    <xf numFmtId="176" fontId="5" fillId="0" borderId="96" xfId="1" applyNumberFormat="1" applyFont="1" applyBorder="1" applyAlignment="1">
      <alignment horizontal="center" vertical="center" wrapText="1"/>
    </xf>
    <xf numFmtId="176" fontId="5" fillId="0" borderId="97" xfId="1" applyNumberFormat="1" applyFont="1" applyBorder="1" applyAlignment="1">
      <alignment horizontal="center" vertical="center" wrapText="1"/>
    </xf>
    <xf numFmtId="176" fontId="5" fillId="0" borderId="14" xfId="1" applyNumberFormat="1" applyFont="1" applyBorder="1" applyAlignment="1">
      <alignment horizontal="center" vertical="center" wrapText="1"/>
    </xf>
    <xf numFmtId="176" fontId="5" fillId="0" borderId="98" xfId="1" applyNumberFormat="1" applyFont="1" applyBorder="1" applyAlignment="1">
      <alignment horizontal="center" vertical="center" wrapText="1"/>
    </xf>
    <xf numFmtId="176" fontId="5" fillId="0" borderId="99" xfId="1" applyNumberFormat="1" applyFont="1" applyBorder="1" applyAlignment="1">
      <alignment horizontal="center" vertical="center" wrapText="1"/>
    </xf>
    <xf numFmtId="176" fontId="5" fillId="0" borderId="100" xfId="1" applyNumberFormat="1" applyFont="1" applyBorder="1" applyAlignment="1">
      <alignment horizontal="center" vertical="center" wrapText="1"/>
    </xf>
    <xf numFmtId="176" fontId="5" fillId="0" borderId="101" xfId="1" applyNumberFormat="1" applyFont="1" applyBorder="1" applyAlignment="1">
      <alignment horizontal="center" vertical="center" wrapText="1"/>
    </xf>
    <xf numFmtId="176" fontId="5" fillId="0" borderId="8" xfId="1" applyNumberFormat="1" applyFont="1" applyBorder="1">
      <alignment vertical="center"/>
    </xf>
    <xf numFmtId="0" fontId="5" fillId="5" borderId="67" xfId="1" applyFont="1" applyFill="1" applyBorder="1" applyAlignment="1">
      <alignment vertical="center" wrapText="1"/>
    </xf>
    <xf numFmtId="176" fontId="5" fillId="0" borderId="11" xfId="1" applyNumberFormat="1" applyFont="1" applyBorder="1">
      <alignment vertical="center"/>
    </xf>
    <xf numFmtId="176" fontId="5" fillId="0" borderId="91" xfId="1" applyNumberFormat="1" applyFont="1" applyBorder="1" applyAlignment="1">
      <alignment horizontal="center" vertical="center"/>
    </xf>
    <xf numFmtId="176" fontId="5" fillId="0" borderId="93" xfId="1" applyNumberFormat="1" applyFont="1" applyBorder="1" applyAlignment="1">
      <alignment horizontal="center" vertical="center"/>
    </xf>
    <xf numFmtId="0" fontId="5" fillId="5" borderId="1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5" fillId="4" borderId="1" xfId="1" applyFont="1" applyFill="1" applyBorder="1" applyAlignment="1">
      <alignment horizontal="right" vertical="center"/>
    </xf>
    <xf numFmtId="176" fontId="5" fillId="4" borderId="6" xfId="1" applyNumberFormat="1" applyFont="1" applyFill="1" applyBorder="1">
      <alignment vertical="center"/>
    </xf>
    <xf numFmtId="176" fontId="5" fillId="4" borderId="7" xfId="1" applyNumberFormat="1" applyFont="1" applyFill="1" applyBorder="1">
      <alignment vertical="center"/>
    </xf>
    <xf numFmtId="176" fontId="5" fillId="0" borderId="6" xfId="1" applyNumberFormat="1" applyFont="1" applyBorder="1">
      <alignment vertical="center"/>
    </xf>
    <xf numFmtId="176" fontId="5" fillId="4" borderId="102" xfId="1" applyNumberFormat="1" applyFont="1" applyFill="1" applyBorder="1" applyAlignment="1">
      <alignment horizontal="center" vertical="center"/>
    </xf>
    <xf numFmtId="176" fontId="5" fillId="4" borderId="103" xfId="1" applyNumberFormat="1" applyFont="1" applyFill="1" applyBorder="1" applyAlignment="1">
      <alignment horizontal="center" vertical="center"/>
    </xf>
    <xf numFmtId="176" fontId="5" fillId="4" borderId="143" xfId="1" applyNumberFormat="1" applyFont="1" applyFill="1" applyBorder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77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331694</xdr:colOff>
      <xdr:row>0</xdr:row>
      <xdr:rowOff>161363</xdr:rowOff>
    </xdr:from>
    <xdr:ext cx="2411506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816623" y="161363"/>
          <a:ext cx="2411506" cy="45910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（注意）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黄色セルのみに入力してください。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663388</xdr:colOff>
      <xdr:row>2</xdr:row>
      <xdr:rowOff>26894</xdr:rowOff>
    </xdr:from>
    <xdr:ext cx="2411506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46123" y="407894"/>
          <a:ext cx="2411506" cy="45910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（注意）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黄色セルのみに入力してください。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A67"/>
  <sheetViews>
    <sheetView tabSelected="1" view="pageBreakPreview" zoomScale="70" zoomScaleNormal="55" zoomScaleSheetLayoutView="70" workbookViewId="0">
      <pane xSplit="25" ySplit="5" topLeftCell="Z6" activePane="bottomRight" state="frozen"/>
      <selection pane="topRight" activeCell="Z1" sqref="Z1"/>
      <selection pane="bottomLeft" activeCell="A6" sqref="A6"/>
      <selection pane="bottomRight" activeCell="N6" sqref="N6"/>
    </sheetView>
  </sheetViews>
  <sheetFormatPr defaultColWidth="8.75" defaultRowHeight="19.149999999999999" customHeight="1" x14ac:dyDescent="0.4"/>
  <cols>
    <col min="1" max="1" width="8.75" style="28"/>
    <col min="2" max="3" width="9.25" style="28" customWidth="1"/>
    <col min="4" max="4" width="10" style="28" customWidth="1"/>
    <col min="5" max="5" width="13.625" style="28" customWidth="1"/>
    <col min="6" max="6" width="10.75" style="28" bestFit="1" customWidth="1"/>
    <col min="7" max="7" width="7" style="28" customWidth="1"/>
    <col min="8" max="8" width="4.25" style="29" bestFit="1" customWidth="1"/>
    <col min="9" max="9" width="8.875" style="6" bestFit="1" customWidth="1"/>
    <col min="10" max="10" width="8.875" style="29" bestFit="1" customWidth="1"/>
    <col min="11" max="11" width="11.5" style="28" customWidth="1"/>
    <col min="12" max="12" width="5.25" style="29" bestFit="1" customWidth="1"/>
    <col min="13" max="13" width="10.75" style="28" bestFit="1" customWidth="1"/>
    <col min="14" max="14" width="11.5" style="28" customWidth="1"/>
    <col min="15" max="15" width="3.25" style="29" bestFit="1" customWidth="1"/>
    <col min="16" max="16" width="13.25" style="29" customWidth="1"/>
    <col min="17" max="17" width="3.875" style="29" bestFit="1" customWidth="1"/>
    <col min="18" max="18" width="7" style="29" customWidth="1"/>
    <col min="19" max="19" width="11.5" style="28" customWidth="1"/>
    <col min="20" max="20" width="3.25" style="29" bestFit="1" customWidth="1"/>
    <col min="21" max="21" width="3.25" style="29" customWidth="1"/>
    <col min="22" max="22" width="10.75" style="6" bestFit="1" customWidth="1"/>
    <col min="23" max="23" width="3.25" style="7" bestFit="1" customWidth="1"/>
    <col min="24" max="24" width="11.5" style="28" customWidth="1"/>
    <col min="25" max="25" width="3.25" style="29" bestFit="1" customWidth="1"/>
    <col min="26" max="26" width="8.75" style="28"/>
    <col min="27" max="27" width="8.75" style="29"/>
    <col min="28" max="16384" width="8.75" style="28"/>
  </cols>
  <sheetData>
    <row r="1" spans="2:25" ht="19.149999999999999" customHeight="1" x14ac:dyDescent="0.4">
      <c r="B1" s="145" t="s">
        <v>132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3" spans="2:25" ht="19.149999999999999" customHeight="1" x14ac:dyDescent="0.4">
      <c r="B3" s="248" t="s">
        <v>46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2:25" ht="19.149999999999999" customHeight="1" thickBot="1" x14ac:dyDescent="0.45"/>
    <row r="5" spans="2:25" s="29" customFormat="1" ht="19.149999999999999" customHeight="1" thickBot="1" x14ac:dyDescent="0.45">
      <c r="B5" s="221" t="s">
        <v>51</v>
      </c>
      <c r="C5" s="222"/>
      <c r="D5" s="252" t="s">
        <v>0</v>
      </c>
      <c r="E5" s="252"/>
      <c r="F5" s="252"/>
      <c r="G5" s="247" t="s">
        <v>9</v>
      </c>
      <c r="H5" s="195"/>
      <c r="I5" s="195"/>
      <c r="J5" s="222"/>
      <c r="K5" s="252" t="s">
        <v>12</v>
      </c>
      <c r="L5" s="260"/>
      <c r="M5" s="261" t="s">
        <v>13</v>
      </c>
      <c r="N5" s="195"/>
      <c r="O5" s="260"/>
      <c r="P5" s="195" t="s">
        <v>86</v>
      </c>
      <c r="Q5" s="196"/>
      <c r="R5" s="71" t="s">
        <v>38</v>
      </c>
      <c r="S5" s="247" t="s">
        <v>39</v>
      </c>
      <c r="T5" s="222"/>
      <c r="U5" s="249" t="s">
        <v>40</v>
      </c>
      <c r="V5" s="250"/>
      <c r="W5" s="251"/>
      <c r="X5" s="221" t="s">
        <v>54</v>
      </c>
      <c r="Y5" s="196"/>
    </row>
    <row r="6" spans="2:25" ht="19.149999999999999" customHeight="1" x14ac:dyDescent="0.4">
      <c r="B6" s="201" t="s">
        <v>43</v>
      </c>
      <c r="C6" s="202"/>
      <c r="D6" s="202"/>
      <c r="E6" s="202"/>
      <c r="F6" s="203"/>
      <c r="G6" s="207" t="s">
        <v>49</v>
      </c>
      <c r="H6" s="208"/>
      <c r="I6" s="208"/>
      <c r="J6" s="208"/>
      <c r="K6" s="208"/>
      <c r="L6" s="209"/>
      <c r="M6" s="30" t="s">
        <v>61</v>
      </c>
      <c r="N6" s="60"/>
      <c r="O6" s="295" t="s">
        <v>14</v>
      </c>
      <c r="P6" s="197">
        <f>IFERROR(MIN(N6:N7),0)</f>
        <v>0</v>
      </c>
      <c r="Q6" s="190" t="s">
        <v>87</v>
      </c>
      <c r="R6" s="300" t="s">
        <v>42</v>
      </c>
      <c r="S6" s="191">
        <f>ROUNDDOWN(N6*2/3,0)</f>
        <v>0</v>
      </c>
      <c r="T6" s="193" t="s">
        <v>14</v>
      </c>
      <c r="U6" s="191">
        <v>150000</v>
      </c>
      <c r="V6" s="258"/>
      <c r="W6" s="190" t="s">
        <v>14</v>
      </c>
      <c r="X6" s="257">
        <f>ROUNDDOWN(IF(S6&gt;U6,U6,S6),-3)</f>
        <v>0</v>
      </c>
      <c r="Y6" s="255" t="s">
        <v>14</v>
      </c>
    </row>
    <row r="7" spans="2:25" ht="19.149999999999999" customHeight="1" thickBot="1" x14ac:dyDescent="0.45">
      <c r="B7" s="204"/>
      <c r="C7" s="205"/>
      <c r="D7" s="205"/>
      <c r="E7" s="205"/>
      <c r="F7" s="206"/>
      <c r="G7" s="210"/>
      <c r="H7" s="211"/>
      <c r="I7" s="211"/>
      <c r="J7" s="211"/>
      <c r="K7" s="211"/>
      <c r="L7" s="212"/>
      <c r="M7" s="33" t="s">
        <v>62</v>
      </c>
      <c r="N7" s="63"/>
      <c r="O7" s="296"/>
      <c r="P7" s="198"/>
      <c r="Q7" s="178"/>
      <c r="R7" s="301"/>
      <c r="S7" s="192"/>
      <c r="T7" s="194"/>
      <c r="U7" s="192"/>
      <c r="V7" s="259"/>
      <c r="W7" s="178"/>
      <c r="X7" s="172"/>
      <c r="Y7" s="256"/>
    </row>
    <row r="8" spans="2:25" ht="19.149999999999999" customHeight="1" x14ac:dyDescent="0.4">
      <c r="B8" s="292" t="s">
        <v>82</v>
      </c>
      <c r="C8" s="223" t="s">
        <v>83</v>
      </c>
      <c r="D8" s="223"/>
      <c r="E8" s="223"/>
      <c r="F8" s="224"/>
      <c r="G8" s="207" t="s">
        <v>49</v>
      </c>
      <c r="H8" s="208"/>
      <c r="I8" s="208"/>
      <c r="J8" s="208"/>
      <c r="K8" s="208"/>
      <c r="L8" s="209"/>
      <c r="M8" s="30" t="s">
        <v>61</v>
      </c>
      <c r="N8" s="60"/>
      <c r="O8" s="295" t="s">
        <v>14</v>
      </c>
      <c r="P8" s="197">
        <f>IFERROR(MIN(N8:N9),0)</f>
        <v>0</v>
      </c>
      <c r="Q8" s="190" t="s">
        <v>87</v>
      </c>
      <c r="R8" s="155"/>
      <c r="S8" s="156"/>
      <c r="T8" s="156"/>
      <c r="U8" s="156"/>
      <c r="V8" s="156"/>
      <c r="W8" s="156"/>
      <c r="X8" s="156"/>
      <c r="Y8" s="157"/>
    </row>
    <row r="9" spans="2:25" ht="19.149999999999999" customHeight="1" x14ac:dyDescent="0.4">
      <c r="B9" s="293"/>
      <c r="C9" s="225"/>
      <c r="D9" s="225"/>
      <c r="E9" s="225"/>
      <c r="F9" s="226"/>
      <c r="G9" s="213"/>
      <c r="H9" s="214"/>
      <c r="I9" s="214"/>
      <c r="J9" s="214"/>
      <c r="K9" s="214"/>
      <c r="L9" s="215"/>
      <c r="M9" s="31" t="s">
        <v>62</v>
      </c>
      <c r="N9" s="61"/>
      <c r="O9" s="297"/>
      <c r="P9" s="199"/>
      <c r="Q9" s="200"/>
      <c r="R9" s="158"/>
      <c r="S9" s="159"/>
      <c r="T9" s="159"/>
      <c r="U9" s="159"/>
      <c r="V9" s="159"/>
      <c r="W9" s="159"/>
      <c r="X9" s="159"/>
      <c r="Y9" s="160"/>
    </row>
    <row r="10" spans="2:25" ht="19.149999999999999" customHeight="1" x14ac:dyDescent="0.4">
      <c r="B10" s="293"/>
      <c r="C10" s="291" t="s">
        <v>84</v>
      </c>
      <c r="D10" s="253" t="s">
        <v>44</v>
      </c>
      <c r="E10" s="216" t="s">
        <v>1</v>
      </c>
      <c r="F10" s="219" t="s">
        <v>2</v>
      </c>
      <c r="G10" s="238" t="s">
        <v>57</v>
      </c>
      <c r="H10" s="25" t="s">
        <v>4</v>
      </c>
      <c r="I10" s="35">
        <v>72000</v>
      </c>
      <c r="J10" s="25" t="s">
        <v>7</v>
      </c>
      <c r="K10" s="26"/>
      <c r="L10" s="69" t="s">
        <v>10</v>
      </c>
      <c r="M10" s="298">
        <f t="shared" ref="M10:M37" si="0">ROUNDDOWN(I10*K10,0)</f>
        <v>0</v>
      </c>
      <c r="N10" s="299"/>
      <c r="O10" s="27" t="s">
        <v>14</v>
      </c>
      <c r="P10" s="164"/>
      <c r="Q10" s="165"/>
      <c r="R10" s="158"/>
      <c r="S10" s="159"/>
      <c r="T10" s="159"/>
      <c r="U10" s="159"/>
      <c r="V10" s="159"/>
      <c r="W10" s="159"/>
      <c r="X10" s="159"/>
      <c r="Y10" s="160"/>
    </row>
    <row r="11" spans="2:25" ht="19.149999999999999" customHeight="1" x14ac:dyDescent="0.4">
      <c r="B11" s="293"/>
      <c r="C11" s="291"/>
      <c r="D11" s="253"/>
      <c r="E11" s="216"/>
      <c r="F11" s="219"/>
      <c r="G11" s="239"/>
      <c r="H11" s="8" t="s">
        <v>5</v>
      </c>
      <c r="I11" s="9">
        <v>48000</v>
      </c>
      <c r="J11" s="8" t="s">
        <v>7</v>
      </c>
      <c r="K11" s="1"/>
      <c r="L11" s="65" t="s">
        <v>10</v>
      </c>
      <c r="M11" s="245">
        <f t="shared" si="0"/>
        <v>0</v>
      </c>
      <c r="N11" s="246"/>
      <c r="O11" s="10" t="s">
        <v>14</v>
      </c>
      <c r="P11" s="164"/>
      <c r="Q11" s="165"/>
      <c r="R11" s="158"/>
      <c r="S11" s="159"/>
      <c r="T11" s="159"/>
      <c r="U11" s="159"/>
      <c r="V11" s="159"/>
      <c r="W11" s="159"/>
      <c r="X11" s="159"/>
      <c r="Y11" s="160"/>
    </row>
    <row r="12" spans="2:25" ht="19.149999999999999" customHeight="1" x14ac:dyDescent="0.4">
      <c r="B12" s="293"/>
      <c r="C12" s="291"/>
      <c r="D12" s="253"/>
      <c r="E12" s="216"/>
      <c r="F12" s="219"/>
      <c r="G12" s="239"/>
      <c r="H12" s="22" t="s">
        <v>6</v>
      </c>
      <c r="I12" s="34">
        <v>24000</v>
      </c>
      <c r="J12" s="22" t="s">
        <v>7</v>
      </c>
      <c r="K12" s="23"/>
      <c r="L12" s="66" t="s">
        <v>10</v>
      </c>
      <c r="M12" s="227">
        <f t="shared" si="0"/>
        <v>0</v>
      </c>
      <c r="N12" s="228"/>
      <c r="O12" s="24" t="s">
        <v>14</v>
      </c>
      <c r="P12" s="164"/>
      <c r="Q12" s="165"/>
      <c r="R12" s="158"/>
      <c r="S12" s="159"/>
      <c r="T12" s="159"/>
      <c r="U12" s="159"/>
      <c r="V12" s="159"/>
      <c r="W12" s="159"/>
      <c r="X12" s="159"/>
      <c r="Y12" s="160"/>
    </row>
    <row r="13" spans="2:25" ht="19.149999999999999" customHeight="1" x14ac:dyDescent="0.4">
      <c r="B13" s="293"/>
      <c r="C13" s="291"/>
      <c r="D13" s="253"/>
      <c r="E13" s="216"/>
      <c r="F13" s="219"/>
      <c r="G13" s="236" t="s">
        <v>58</v>
      </c>
      <c r="H13" s="14" t="s">
        <v>4</v>
      </c>
      <c r="I13" s="15">
        <v>96000</v>
      </c>
      <c r="J13" s="14" t="s">
        <v>7</v>
      </c>
      <c r="K13" s="3"/>
      <c r="L13" s="67" t="s">
        <v>10</v>
      </c>
      <c r="M13" s="229">
        <f>ROUNDDOWN(I13*K13,0)</f>
        <v>0</v>
      </c>
      <c r="N13" s="230"/>
      <c r="O13" s="16" t="s">
        <v>14</v>
      </c>
      <c r="P13" s="164"/>
      <c r="Q13" s="165"/>
      <c r="R13" s="158"/>
      <c r="S13" s="159"/>
      <c r="T13" s="159"/>
      <c r="U13" s="159"/>
      <c r="V13" s="159"/>
      <c r="W13" s="159"/>
      <c r="X13" s="159"/>
      <c r="Y13" s="160"/>
    </row>
    <row r="14" spans="2:25" ht="19.149999999999999" customHeight="1" x14ac:dyDescent="0.4">
      <c r="B14" s="293"/>
      <c r="C14" s="291"/>
      <c r="D14" s="253"/>
      <c r="E14" s="216"/>
      <c r="F14" s="219"/>
      <c r="G14" s="239"/>
      <c r="H14" s="8" t="s">
        <v>5</v>
      </c>
      <c r="I14" s="9">
        <v>72000</v>
      </c>
      <c r="J14" s="8" t="s">
        <v>7</v>
      </c>
      <c r="K14" s="1"/>
      <c r="L14" s="65" t="s">
        <v>10</v>
      </c>
      <c r="M14" s="245">
        <f t="shared" si="0"/>
        <v>0</v>
      </c>
      <c r="N14" s="246"/>
      <c r="O14" s="10" t="s">
        <v>14</v>
      </c>
      <c r="P14" s="164"/>
      <c r="Q14" s="165"/>
      <c r="R14" s="158"/>
      <c r="S14" s="159"/>
      <c r="T14" s="159"/>
      <c r="U14" s="159"/>
      <c r="V14" s="159"/>
      <c r="W14" s="159"/>
      <c r="X14" s="159"/>
      <c r="Y14" s="160"/>
    </row>
    <row r="15" spans="2:25" ht="19.149999999999999" customHeight="1" x14ac:dyDescent="0.4">
      <c r="B15" s="293"/>
      <c r="C15" s="291"/>
      <c r="D15" s="253"/>
      <c r="E15" s="216"/>
      <c r="F15" s="220"/>
      <c r="G15" s="237"/>
      <c r="H15" s="11" t="s">
        <v>6</v>
      </c>
      <c r="I15" s="12">
        <v>24000</v>
      </c>
      <c r="J15" s="11" t="s">
        <v>7</v>
      </c>
      <c r="K15" s="2"/>
      <c r="L15" s="68" t="s">
        <v>10</v>
      </c>
      <c r="M15" s="227">
        <f t="shared" si="0"/>
        <v>0</v>
      </c>
      <c r="N15" s="228"/>
      <c r="O15" s="13" t="s">
        <v>14</v>
      </c>
      <c r="P15" s="164"/>
      <c r="Q15" s="165"/>
      <c r="R15" s="158"/>
      <c r="S15" s="159"/>
      <c r="T15" s="159"/>
      <c r="U15" s="159"/>
      <c r="V15" s="159"/>
      <c r="W15" s="159"/>
      <c r="X15" s="159"/>
      <c r="Y15" s="160"/>
    </row>
    <row r="16" spans="2:25" ht="19.149999999999999" customHeight="1" x14ac:dyDescent="0.4">
      <c r="B16" s="293"/>
      <c r="C16" s="291"/>
      <c r="D16" s="253"/>
      <c r="E16" s="216"/>
      <c r="F16" s="216" t="s">
        <v>50</v>
      </c>
      <c r="G16" s="238" t="s">
        <v>57</v>
      </c>
      <c r="H16" s="25" t="s">
        <v>4</v>
      </c>
      <c r="I16" s="35">
        <v>184000</v>
      </c>
      <c r="J16" s="25" t="s">
        <v>8</v>
      </c>
      <c r="K16" s="26"/>
      <c r="L16" s="69" t="s">
        <v>11</v>
      </c>
      <c r="M16" s="229">
        <f t="shared" si="0"/>
        <v>0</v>
      </c>
      <c r="N16" s="230"/>
      <c r="O16" s="27" t="s">
        <v>14</v>
      </c>
      <c r="P16" s="164"/>
      <c r="Q16" s="165"/>
      <c r="R16" s="158"/>
      <c r="S16" s="159"/>
      <c r="T16" s="159"/>
      <c r="U16" s="159"/>
      <c r="V16" s="159"/>
      <c r="W16" s="159"/>
      <c r="X16" s="159"/>
      <c r="Y16" s="160"/>
    </row>
    <row r="17" spans="2:25" ht="19.149999999999999" customHeight="1" x14ac:dyDescent="0.4">
      <c r="B17" s="293"/>
      <c r="C17" s="291"/>
      <c r="D17" s="253"/>
      <c r="E17" s="216"/>
      <c r="F17" s="216"/>
      <c r="G17" s="239"/>
      <c r="H17" s="8" t="s">
        <v>5</v>
      </c>
      <c r="I17" s="9">
        <v>144000</v>
      </c>
      <c r="J17" s="8" t="s">
        <v>8</v>
      </c>
      <c r="K17" s="1"/>
      <c r="L17" s="65" t="s">
        <v>11</v>
      </c>
      <c r="M17" s="245">
        <f t="shared" si="0"/>
        <v>0</v>
      </c>
      <c r="N17" s="246"/>
      <c r="O17" s="10" t="s">
        <v>14</v>
      </c>
      <c r="P17" s="164"/>
      <c r="Q17" s="165"/>
      <c r="R17" s="158"/>
      <c r="S17" s="159"/>
      <c r="T17" s="159"/>
      <c r="U17" s="159"/>
      <c r="V17" s="159"/>
      <c r="W17" s="159"/>
      <c r="X17" s="159"/>
      <c r="Y17" s="160"/>
    </row>
    <row r="18" spans="2:25" ht="19.149999999999999" customHeight="1" x14ac:dyDescent="0.4">
      <c r="B18" s="293"/>
      <c r="C18" s="291"/>
      <c r="D18" s="253"/>
      <c r="E18" s="216"/>
      <c r="F18" s="216"/>
      <c r="G18" s="239"/>
      <c r="H18" s="11" t="s">
        <v>6</v>
      </c>
      <c r="I18" s="12">
        <v>120000</v>
      </c>
      <c r="J18" s="11" t="s">
        <v>8</v>
      </c>
      <c r="K18" s="2"/>
      <c r="L18" s="68" t="s">
        <v>11</v>
      </c>
      <c r="M18" s="227">
        <f t="shared" si="0"/>
        <v>0</v>
      </c>
      <c r="N18" s="228"/>
      <c r="O18" s="13" t="s">
        <v>14</v>
      </c>
      <c r="P18" s="164"/>
      <c r="Q18" s="165"/>
      <c r="R18" s="158"/>
      <c r="S18" s="159"/>
      <c r="T18" s="159"/>
      <c r="U18" s="159"/>
      <c r="V18" s="159"/>
      <c r="W18" s="159"/>
      <c r="X18" s="159"/>
      <c r="Y18" s="160"/>
    </row>
    <row r="19" spans="2:25" ht="19.149999999999999" customHeight="1" x14ac:dyDescent="0.4">
      <c r="B19" s="293"/>
      <c r="C19" s="291"/>
      <c r="D19" s="253"/>
      <c r="E19" s="216"/>
      <c r="F19" s="216"/>
      <c r="G19" s="236" t="s">
        <v>58</v>
      </c>
      <c r="H19" s="14" t="s">
        <v>4</v>
      </c>
      <c r="I19" s="15">
        <v>248000</v>
      </c>
      <c r="J19" s="14" t="s">
        <v>8</v>
      </c>
      <c r="K19" s="3"/>
      <c r="L19" s="67" t="s">
        <v>11</v>
      </c>
      <c r="M19" s="229">
        <f t="shared" si="0"/>
        <v>0</v>
      </c>
      <c r="N19" s="230"/>
      <c r="O19" s="16" t="s">
        <v>14</v>
      </c>
      <c r="P19" s="164"/>
      <c r="Q19" s="165"/>
      <c r="R19" s="158"/>
      <c r="S19" s="159"/>
      <c r="T19" s="159"/>
      <c r="U19" s="159"/>
      <c r="V19" s="159"/>
      <c r="W19" s="159"/>
      <c r="X19" s="159"/>
      <c r="Y19" s="160"/>
    </row>
    <row r="20" spans="2:25" ht="19.149999999999999" customHeight="1" x14ac:dyDescent="0.4">
      <c r="B20" s="293"/>
      <c r="C20" s="291"/>
      <c r="D20" s="253"/>
      <c r="E20" s="216"/>
      <c r="F20" s="216"/>
      <c r="G20" s="239"/>
      <c r="H20" s="8" t="s">
        <v>5</v>
      </c>
      <c r="I20" s="9">
        <v>192000</v>
      </c>
      <c r="J20" s="8" t="s">
        <v>8</v>
      </c>
      <c r="K20" s="1"/>
      <c r="L20" s="65" t="s">
        <v>11</v>
      </c>
      <c r="M20" s="245">
        <f t="shared" si="0"/>
        <v>0</v>
      </c>
      <c r="N20" s="246"/>
      <c r="O20" s="10" t="s">
        <v>14</v>
      </c>
      <c r="P20" s="164"/>
      <c r="Q20" s="165"/>
      <c r="R20" s="158"/>
      <c r="S20" s="159"/>
      <c r="T20" s="159"/>
      <c r="U20" s="159"/>
      <c r="V20" s="159"/>
      <c r="W20" s="159"/>
      <c r="X20" s="159"/>
      <c r="Y20" s="160"/>
    </row>
    <row r="21" spans="2:25" ht="19.149999999999999" customHeight="1" x14ac:dyDescent="0.4">
      <c r="B21" s="293"/>
      <c r="C21" s="291"/>
      <c r="D21" s="253"/>
      <c r="E21" s="216"/>
      <c r="F21" s="217"/>
      <c r="G21" s="237"/>
      <c r="H21" s="11" t="s">
        <v>6</v>
      </c>
      <c r="I21" s="12">
        <v>160000</v>
      </c>
      <c r="J21" s="11" t="s">
        <v>8</v>
      </c>
      <c r="K21" s="2"/>
      <c r="L21" s="68" t="s">
        <v>11</v>
      </c>
      <c r="M21" s="227">
        <f t="shared" si="0"/>
        <v>0</v>
      </c>
      <c r="N21" s="228"/>
      <c r="O21" s="13" t="s">
        <v>14</v>
      </c>
      <c r="P21" s="164"/>
      <c r="Q21" s="165"/>
      <c r="R21" s="158"/>
      <c r="S21" s="159"/>
      <c r="T21" s="159"/>
      <c r="U21" s="159"/>
      <c r="V21" s="159"/>
      <c r="W21" s="159"/>
      <c r="X21" s="159"/>
      <c r="Y21" s="160"/>
    </row>
    <row r="22" spans="2:25" ht="19.149999999999999" customHeight="1" x14ac:dyDescent="0.4">
      <c r="B22" s="293"/>
      <c r="C22" s="291"/>
      <c r="D22" s="253"/>
      <c r="E22" s="216"/>
      <c r="F22" s="218" t="s">
        <v>3</v>
      </c>
      <c r="G22" s="236" t="s">
        <v>59</v>
      </c>
      <c r="H22" s="14" t="s">
        <v>4</v>
      </c>
      <c r="I22" s="15">
        <v>272000</v>
      </c>
      <c r="J22" s="14" t="s">
        <v>8</v>
      </c>
      <c r="K22" s="3"/>
      <c r="L22" s="67" t="s">
        <v>11</v>
      </c>
      <c r="M22" s="229">
        <f t="shared" si="0"/>
        <v>0</v>
      </c>
      <c r="N22" s="230"/>
      <c r="O22" s="16" t="s">
        <v>14</v>
      </c>
      <c r="P22" s="164"/>
      <c r="Q22" s="165"/>
      <c r="R22" s="158"/>
      <c r="S22" s="159"/>
      <c r="T22" s="159"/>
      <c r="U22" s="159"/>
      <c r="V22" s="159"/>
      <c r="W22" s="159"/>
      <c r="X22" s="159"/>
      <c r="Y22" s="160"/>
    </row>
    <row r="23" spans="2:25" ht="19.149999999999999" customHeight="1" x14ac:dyDescent="0.4">
      <c r="B23" s="293"/>
      <c r="C23" s="291"/>
      <c r="D23" s="253"/>
      <c r="E23" s="216"/>
      <c r="F23" s="219"/>
      <c r="G23" s="237"/>
      <c r="H23" s="11" t="s">
        <v>6</v>
      </c>
      <c r="I23" s="12">
        <v>240000</v>
      </c>
      <c r="J23" s="11" t="s">
        <v>8</v>
      </c>
      <c r="K23" s="2"/>
      <c r="L23" s="68" t="s">
        <v>11</v>
      </c>
      <c r="M23" s="227">
        <f t="shared" si="0"/>
        <v>0</v>
      </c>
      <c r="N23" s="228"/>
      <c r="O23" s="13" t="s">
        <v>14</v>
      </c>
      <c r="P23" s="164"/>
      <c r="Q23" s="165"/>
      <c r="R23" s="158"/>
      <c r="S23" s="159"/>
      <c r="T23" s="159"/>
      <c r="U23" s="159"/>
      <c r="V23" s="159"/>
      <c r="W23" s="159"/>
      <c r="X23" s="159"/>
      <c r="Y23" s="160"/>
    </row>
    <row r="24" spans="2:25" ht="19.149999999999999" customHeight="1" x14ac:dyDescent="0.4">
      <c r="B24" s="293"/>
      <c r="C24" s="291"/>
      <c r="D24" s="253"/>
      <c r="E24" s="216"/>
      <c r="F24" s="219"/>
      <c r="G24" s="236" t="s">
        <v>58</v>
      </c>
      <c r="H24" s="14" t="s">
        <v>4</v>
      </c>
      <c r="I24" s="15">
        <v>360000</v>
      </c>
      <c r="J24" s="14" t="s">
        <v>8</v>
      </c>
      <c r="K24" s="3"/>
      <c r="L24" s="67" t="s">
        <v>11</v>
      </c>
      <c r="M24" s="229">
        <f t="shared" si="0"/>
        <v>0</v>
      </c>
      <c r="N24" s="230"/>
      <c r="O24" s="16" t="s">
        <v>14</v>
      </c>
      <c r="P24" s="164"/>
      <c r="Q24" s="165"/>
      <c r="R24" s="158"/>
      <c r="S24" s="159"/>
      <c r="T24" s="159"/>
      <c r="U24" s="159"/>
      <c r="V24" s="159"/>
      <c r="W24" s="159"/>
      <c r="X24" s="159"/>
      <c r="Y24" s="160"/>
    </row>
    <row r="25" spans="2:25" ht="19.149999999999999" customHeight="1" x14ac:dyDescent="0.4">
      <c r="B25" s="293"/>
      <c r="C25" s="291"/>
      <c r="D25" s="253"/>
      <c r="E25" s="217"/>
      <c r="F25" s="220"/>
      <c r="G25" s="237"/>
      <c r="H25" s="11" t="s">
        <v>6</v>
      </c>
      <c r="I25" s="12">
        <v>320000</v>
      </c>
      <c r="J25" s="11" t="s">
        <v>8</v>
      </c>
      <c r="K25" s="2"/>
      <c r="L25" s="68" t="s">
        <v>11</v>
      </c>
      <c r="M25" s="227">
        <f t="shared" si="0"/>
        <v>0</v>
      </c>
      <c r="N25" s="228"/>
      <c r="O25" s="13" t="s">
        <v>14</v>
      </c>
      <c r="P25" s="164"/>
      <c r="Q25" s="165"/>
      <c r="R25" s="158"/>
      <c r="S25" s="159"/>
      <c r="T25" s="159"/>
      <c r="U25" s="159"/>
      <c r="V25" s="159"/>
      <c r="W25" s="159"/>
      <c r="X25" s="159"/>
      <c r="Y25" s="160"/>
    </row>
    <row r="26" spans="2:25" ht="19.149999999999999" customHeight="1" x14ac:dyDescent="0.4">
      <c r="B26" s="293"/>
      <c r="C26" s="291"/>
      <c r="D26" s="253"/>
      <c r="E26" s="232" t="s">
        <v>15</v>
      </c>
      <c r="F26" s="218" t="s">
        <v>16</v>
      </c>
      <c r="G26" s="236" t="s">
        <v>59</v>
      </c>
      <c r="H26" s="14" t="s">
        <v>17</v>
      </c>
      <c r="I26" s="15">
        <v>149000</v>
      </c>
      <c r="J26" s="14" t="s">
        <v>22</v>
      </c>
      <c r="K26" s="3"/>
      <c r="L26" s="67" t="s">
        <v>23</v>
      </c>
      <c r="M26" s="229">
        <f t="shared" si="0"/>
        <v>0</v>
      </c>
      <c r="N26" s="230"/>
      <c r="O26" s="16" t="s">
        <v>14</v>
      </c>
      <c r="P26" s="164"/>
      <c r="Q26" s="165"/>
      <c r="R26" s="158"/>
      <c r="S26" s="159"/>
      <c r="T26" s="159"/>
      <c r="U26" s="159"/>
      <c r="V26" s="159"/>
      <c r="W26" s="159"/>
      <c r="X26" s="159"/>
      <c r="Y26" s="160"/>
    </row>
    <row r="27" spans="2:25" ht="19.149999999999999" customHeight="1" x14ac:dyDescent="0.4">
      <c r="B27" s="293"/>
      <c r="C27" s="291"/>
      <c r="D27" s="253"/>
      <c r="E27" s="233"/>
      <c r="F27" s="219"/>
      <c r="G27" s="237"/>
      <c r="H27" s="11" t="s">
        <v>18</v>
      </c>
      <c r="I27" s="12">
        <v>224000</v>
      </c>
      <c r="J27" s="11" t="s">
        <v>21</v>
      </c>
      <c r="K27" s="2"/>
      <c r="L27" s="68" t="s">
        <v>23</v>
      </c>
      <c r="M27" s="227">
        <f t="shared" si="0"/>
        <v>0</v>
      </c>
      <c r="N27" s="228"/>
      <c r="O27" s="13" t="s">
        <v>14</v>
      </c>
      <c r="P27" s="164"/>
      <c r="Q27" s="165"/>
      <c r="R27" s="158"/>
      <c r="S27" s="159"/>
      <c r="T27" s="159"/>
      <c r="U27" s="159"/>
      <c r="V27" s="159"/>
      <c r="W27" s="159"/>
      <c r="X27" s="159"/>
      <c r="Y27" s="160"/>
    </row>
    <row r="28" spans="2:25" ht="19.149999999999999" customHeight="1" x14ac:dyDescent="0.4">
      <c r="B28" s="293"/>
      <c r="C28" s="291"/>
      <c r="D28" s="253"/>
      <c r="E28" s="233"/>
      <c r="F28" s="219"/>
      <c r="G28" s="236" t="s">
        <v>58</v>
      </c>
      <c r="H28" s="14" t="s">
        <v>17</v>
      </c>
      <c r="I28" s="15">
        <v>201000</v>
      </c>
      <c r="J28" s="14" t="s">
        <v>22</v>
      </c>
      <c r="K28" s="3"/>
      <c r="L28" s="67" t="s">
        <v>23</v>
      </c>
      <c r="M28" s="229">
        <f t="shared" si="0"/>
        <v>0</v>
      </c>
      <c r="N28" s="230"/>
      <c r="O28" s="16" t="s">
        <v>14</v>
      </c>
      <c r="P28" s="164"/>
      <c r="Q28" s="165"/>
      <c r="R28" s="158"/>
      <c r="S28" s="159"/>
      <c r="T28" s="159"/>
      <c r="U28" s="159"/>
      <c r="V28" s="159"/>
      <c r="W28" s="159"/>
      <c r="X28" s="159"/>
      <c r="Y28" s="160"/>
    </row>
    <row r="29" spans="2:25" ht="19.149999999999999" customHeight="1" x14ac:dyDescent="0.4">
      <c r="B29" s="293"/>
      <c r="C29" s="291"/>
      <c r="D29" s="253"/>
      <c r="E29" s="233"/>
      <c r="F29" s="220"/>
      <c r="G29" s="237"/>
      <c r="H29" s="11" t="s">
        <v>18</v>
      </c>
      <c r="I29" s="12">
        <v>302000</v>
      </c>
      <c r="J29" s="11" t="s">
        <v>21</v>
      </c>
      <c r="K29" s="2"/>
      <c r="L29" s="68" t="s">
        <v>23</v>
      </c>
      <c r="M29" s="227">
        <f t="shared" si="0"/>
        <v>0</v>
      </c>
      <c r="N29" s="228"/>
      <c r="O29" s="13" t="s">
        <v>14</v>
      </c>
      <c r="P29" s="164"/>
      <c r="Q29" s="165"/>
      <c r="R29" s="158"/>
      <c r="S29" s="159"/>
      <c r="T29" s="159"/>
      <c r="U29" s="159"/>
      <c r="V29" s="159"/>
      <c r="W29" s="159"/>
      <c r="X29" s="159"/>
      <c r="Y29" s="160"/>
    </row>
    <row r="30" spans="2:25" ht="19.149999999999999" customHeight="1" x14ac:dyDescent="0.4">
      <c r="B30" s="293"/>
      <c r="C30" s="291"/>
      <c r="D30" s="253"/>
      <c r="E30" s="233"/>
      <c r="F30" s="218" t="s">
        <v>19</v>
      </c>
      <c r="G30" s="236" t="s">
        <v>59</v>
      </c>
      <c r="H30" s="14" t="s">
        <v>17</v>
      </c>
      <c r="I30" s="15">
        <v>53000</v>
      </c>
      <c r="J30" s="14" t="s">
        <v>21</v>
      </c>
      <c r="K30" s="3"/>
      <c r="L30" s="67" t="s">
        <v>23</v>
      </c>
      <c r="M30" s="229">
        <f t="shared" si="0"/>
        <v>0</v>
      </c>
      <c r="N30" s="230"/>
      <c r="O30" s="16" t="s">
        <v>14</v>
      </c>
      <c r="P30" s="164"/>
      <c r="Q30" s="165"/>
      <c r="R30" s="158"/>
      <c r="S30" s="159"/>
      <c r="T30" s="159"/>
      <c r="U30" s="159"/>
      <c r="V30" s="159"/>
      <c r="W30" s="159"/>
      <c r="X30" s="159"/>
      <c r="Y30" s="160"/>
    </row>
    <row r="31" spans="2:25" ht="19.149999999999999" customHeight="1" x14ac:dyDescent="0.4">
      <c r="B31" s="293"/>
      <c r="C31" s="291"/>
      <c r="D31" s="253"/>
      <c r="E31" s="233"/>
      <c r="F31" s="219"/>
      <c r="G31" s="237"/>
      <c r="H31" s="11" t="s">
        <v>18</v>
      </c>
      <c r="I31" s="12">
        <v>91000</v>
      </c>
      <c r="J31" s="11" t="s">
        <v>21</v>
      </c>
      <c r="K31" s="2"/>
      <c r="L31" s="68" t="s">
        <v>23</v>
      </c>
      <c r="M31" s="227">
        <f t="shared" si="0"/>
        <v>0</v>
      </c>
      <c r="N31" s="228"/>
      <c r="O31" s="13" t="s">
        <v>14</v>
      </c>
      <c r="P31" s="164"/>
      <c r="Q31" s="165"/>
      <c r="R31" s="158"/>
      <c r="S31" s="159"/>
      <c r="T31" s="159"/>
      <c r="U31" s="159"/>
      <c r="V31" s="159"/>
      <c r="W31" s="159"/>
      <c r="X31" s="159"/>
      <c r="Y31" s="160"/>
    </row>
    <row r="32" spans="2:25" ht="19.149999999999999" customHeight="1" x14ac:dyDescent="0.4">
      <c r="B32" s="293"/>
      <c r="C32" s="291"/>
      <c r="D32" s="253"/>
      <c r="E32" s="233"/>
      <c r="F32" s="219"/>
      <c r="G32" s="236" t="s">
        <v>58</v>
      </c>
      <c r="H32" s="14" t="s">
        <v>17</v>
      </c>
      <c r="I32" s="15">
        <v>72000</v>
      </c>
      <c r="J32" s="14" t="s">
        <v>21</v>
      </c>
      <c r="K32" s="3"/>
      <c r="L32" s="67" t="s">
        <v>23</v>
      </c>
      <c r="M32" s="229">
        <f t="shared" si="0"/>
        <v>0</v>
      </c>
      <c r="N32" s="230"/>
      <c r="O32" s="16" t="s">
        <v>14</v>
      </c>
      <c r="P32" s="164"/>
      <c r="Q32" s="165"/>
      <c r="R32" s="158"/>
      <c r="S32" s="159"/>
      <c r="T32" s="159"/>
      <c r="U32" s="159"/>
      <c r="V32" s="159"/>
      <c r="W32" s="159"/>
      <c r="X32" s="159"/>
      <c r="Y32" s="160"/>
    </row>
    <row r="33" spans="2:25" ht="19.149999999999999" customHeight="1" x14ac:dyDescent="0.4">
      <c r="B33" s="293"/>
      <c r="C33" s="291"/>
      <c r="D33" s="253"/>
      <c r="E33" s="233"/>
      <c r="F33" s="220"/>
      <c r="G33" s="237"/>
      <c r="H33" s="11" t="s">
        <v>18</v>
      </c>
      <c r="I33" s="12">
        <v>123000</v>
      </c>
      <c r="J33" s="11" t="s">
        <v>21</v>
      </c>
      <c r="K33" s="2"/>
      <c r="L33" s="68" t="s">
        <v>23</v>
      </c>
      <c r="M33" s="227">
        <f t="shared" si="0"/>
        <v>0</v>
      </c>
      <c r="N33" s="228"/>
      <c r="O33" s="13" t="s">
        <v>14</v>
      </c>
      <c r="P33" s="164"/>
      <c r="Q33" s="165"/>
      <c r="R33" s="158"/>
      <c r="S33" s="159"/>
      <c r="T33" s="159"/>
      <c r="U33" s="159"/>
      <c r="V33" s="159"/>
      <c r="W33" s="159"/>
      <c r="X33" s="159"/>
      <c r="Y33" s="160"/>
    </row>
    <row r="34" spans="2:25" ht="19.149999999999999" customHeight="1" x14ac:dyDescent="0.4">
      <c r="B34" s="293"/>
      <c r="C34" s="291"/>
      <c r="D34" s="253"/>
      <c r="E34" s="233"/>
      <c r="F34" s="235" t="s">
        <v>20</v>
      </c>
      <c r="G34" s="236" t="s">
        <v>59</v>
      </c>
      <c r="H34" s="14" t="s">
        <v>17</v>
      </c>
      <c r="I34" s="15">
        <v>184000</v>
      </c>
      <c r="J34" s="14" t="s">
        <v>21</v>
      </c>
      <c r="K34" s="3"/>
      <c r="L34" s="67" t="s">
        <v>23</v>
      </c>
      <c r="M34" s="229">
        <f t="shared" si="0"/>
        <v>0</v>
      </c>
      <c r="N34" s="230"/>
      <c r="O34" s="16" t="s">
        <v>14</v>
      </c>
      <c r="P34" s="164"/>
      <c r="Q34" s="165"/>
      <c r="R34" s="158"/>
      <c r="S34" s="159"/>
      <c r="T34" s="159"/>
      <c r="U34" s="159"/>
      <c r="V34" s="159"/>
      <c r="W34" s="159"/>
      <c r="X34" s="159"/>
      <c r="Y34" s="160"/>
    </row>
    <row r="35" spans="2:25" ht="19.149999999999999" customHeight="1" x14ac:dyDescent="0.4">
      <c r="B35" s="293"/>
      <c r="C35" s="291"/>
      <c r="D35" s="253"/>
      <c r="E35" s="233"/>
      <c r="F35" s="235"/>
      <c r="G35" s="237"/>
      <c r="H35" s="11" t="s">
        <v>18</v>
      </c>
      <c r="I35" s="12">
        <v>276000</v>
      </c>
      <c r="J35" s="11" t="s">
        <v>21</v>
      </c>
      <c r="K35" s="2"/>
      <c r="L35" s="68" t="s">
        <v>23</v>
      </c>
      <c r="M35" s="227">
        <f t="shared" si="0"/>
        <v>0</v>
      </c>
      <c r="N35" s="228"/>
      <c r="O35" s="13" t="s">
        <v>14</v>
      </c>
      <c r="P35" s="164"/>
      <c r="Q35" s="165"/>
      <c r="R35" s="158"/>
      <c r="S35" s="159"/>
      <c r="T35" s="159"/>
      <c r="U35" s="159"/>
      <c r="V35" s="159"/>
      <c r="W35" s="159"/>
      <c r="X35" s="159"/>
      <c r="Y35" s="160"/>
    </row>
    <row r="36" spans="2:25" ht="19.149999999999999" customHeight="1" x14ac:dyDescent="0.4">
      <c r="B36" s="293"/>
      <c r="C36" s="291"/>
      <c r="D36" s="253"/>
      <c r="E36" s="233"/>
      <c r="F36" s="235"/>
      <c r="G36" s="236" t="s">
        <v>58</v>
      </c>
      <c r="H36" s="14" t="s">
        <v>17</v>
      </c>
      <c r="I36" s="15">
        <v>245000</v>
      </c>
      <c r="J36" s="14" t="s">
        <v>21</v>
      </c>
      <c r="K36" s="3"/>
      <c r="L36" s="67" t="s">
        <v>23</v>
      </c>
      <c r="M36" s="229">
        <f t="shared" si="0"/>
        <v>0</v>
      </c>
      <c r="N36" s="230"/>
      <c r="O36" s="16" t="s">
        <v>14</v>
      </c>
      <c r="P36" s="164"/>
      <c r="Q36" s="165"/>
      <c r="R36" s="158"/>
      <c r="S36" s="159"/>
      <c r="T36" s="159"/>
      <c r="U36" s="159"/>
      <c r="V36" s="159"/>
      <c r="W36" s="159"/>
      <c r="X36" s="159"/>
      <c r="Y36" s="160"/>
    </row>
    <row r="37" spans="2:25" ht="19.149999999999999" customHeight="1" x14ac:dyDescent="0.4">
      <c r="B37" s="293"/>
      <c r="C37" s="291"/>
      <c r="D37" s="253"/>
      <c r="E37" s="234"/>
      <c r="F37" s="235"/>
      <c r="G37" s="237"/>
      <c r="H37" s="11" t="s">
        <v>18</v>
      </c>
      <c r="I37" s="12">
        <v>368000</v>
      </c>
      <c r="J37" s="11" t="s">
        <v>21</v>
      </c>
      <c r="K37" s="2"/>
      <c r="L37" s="68" t="s">
        <v>23</v>
      </c>
      <c r="M37" s="227">
        <f t="shared" si="0"/>
        <v>0</v>
      </c>
      <c r="N37" s="228"/>
      <c r="O37" s="13" t="s">
        <v>14</v>
      </c>
      <c r="P37" s="164"/>
      <c r="Q37" s="165"/>
      <c r="R37" s="158"/>
      <c r="S37" s="159"/>
      <c r="T37" s="159"/>
      <c r="U37" s="159"/>
      <c r="V37" s="159"/>
      <c r="W37" s="159"/>
      <c r="X37" s="159"/>
      <c r="Y37" s="160"/>
    </row>
    <row r="38" spans="2:25" ht="19.149999999999999" customHeight="1" x14ac:dyDescent="0.4">
      <c r="B38" s="293"/>
      <c r="C38" s="291"/>
      <c r="D38" s="253"/>
      <c r="E38" s="121"/>
      <c r="F38" s="122"/>
      <c r="G38" s="119" t="s">
        <v>37</v>
      </c>
      <c r="H38" s="119"/>
      <c r="I38" s="119"/>
      <c r="J38" s="119"/>
      <c r="K38" s="119"/>
      <c r="L38" s="120"/>
      <c r="M38" s="262">
        <f>SUM(M10:M37)</f>
        <v>0</v>
      </c>
      <c r="N38" s="263"/>
      <c r="O38" s="17" t="s">
        <v>14</v>
      </c>
      <c r="P38" s="164"/>
      <c r="Q38" s="165"/>
      <c r="R38" s="158"/>
      <c r="S38" s="159"/>
      <c r="T38" s="159"/>
      <c r="U38" s="159"/>
      <c r="V38" s="159"/>
      <c r="W38" s="159"/>
      <c r="X38" s="159"/>
      <c r="Y38" s="160"/>
    </row>
    <row r="39" spans="2:25" ht="19.149999999999999" customHeight="1" x14ac:dyDescent="0.4">
      <c r="B39" s="293"/>
      <c r="C39" s="291"/>
      <c r="D39" s="254"/>
      <c r="E39" s="123"/>
      <c r="F39" s="124"/>
      <c r="G39" s="119" t="s">
        <v>48</v>
      </c>
      <c r="H39" s="119"/>
      <c r="I39" s="119"/>
      <c r="J39" s="119"/>
      <c r="K39" s="119"/>
      <c r="L39" s="120"/>
      <c r="M39" s="242"/>
      <c r="N39" s="243"/>
      <c r="O39" s="17" t="s">
        <v>14</v>
      </c>
      <c r="P39" s="164"/>
      <c r="Q39" s="165"/>
      <c r="R39" s="158"/>
      <c r="S39" s="159"/>
      <c r="T39" s="159"/>
      <c r="U39" s="159"/>
      <c r="V39" s="159"/>
      <c r="W39" s="159"/>
      <c r="X39" s="159"/>
      <c r="Y39" s="160"/>
    </row>
    <row r="40" spans="2:25" ht="19.149999999999999" customHeight="1" x14ac:dyDescent="0.4">
      <c r="B40" s="293"/>
      <c r="C40" s="291"/>
      <c r="D40" s="264" t="s">
        <v>45</v>
      </c>
      <c r="E40" s="173" t="s">
        <v>24</v>
      </c>
      <c r="F40" s="174"/>
      <c r="G40" s="182">
        <v>452000</v>
      </c>
      <c r="H40" s="240"/>
      <c r="I40" s="241"/>
      <c r="J40" s="18" t="s">
        <v>30</v>
      </c>
      <c r="K40" s="4"/>
      <c r="L40" s="70" t="s">
        <v>35</v>
      </c>
      <c r="M40" s="244">
        <f t="shared" ref="M40:M47" si="1">ROUNDDOWN(G40*K40,0)</f>
        <v>0</v>
      </c>
      <c r="N40" s="240"/>
      <c r="O40" s="17" t="s">
        <v>14</v>
      </c>
      <c r="P40" s="164"/>
      <c r="Q40" s="165"/>
      <c r="R40" s="158"/>
      <c r="S40" s="159"/>
      <c r="T40" s="159"/>
      <c r="U40" s="159"/>
      <c r="V40" s="159"/>
      <c r="W40" s="159"/>
      <c r="X40" s="159"/>
      <c r="Y40" s="160"/>
    </row>
    <row r="41" spans="2:25" ht="19.149999999999999" customHeight="1" x14ac:dyDescent="0.4">
      <c r="B41" s="293"/>
      <c r="C41" s="291"/>
      <c r="D41" s="253"/>
      <c r="E41" s="173" t="s">
        <v>25</v>
      </c>
      <c r="F41" s="174"/>
      <c r="G41" s="182">
        <v>416000</v>
      </c>
      <c r="H41" s="240"/>
      <c r="I41" s="241"/>
      <c r="J41" s="18" t="s">
        <v>31</v>
      </c>
      <c r="K41" s="4"/>
      <c r="L41" s="70" t="s">
        <v>35</v>
      </c>
      <c r="M41" s="244">
        <f t="shared" si="1"/>
        <v>0</v>
      </c>
      <c r="N41" s="240"/>
      <c r="O41" s="17" t="s">
        <v>14</v>
      </c>
      <c r="P41" s="164"/>
      <c r="Q41" s="165"/>
      <c r="R41" s="158"/>
      <c r="S41" s="159"/>
      <c r="T41" s="159"/>
      <c r="U41" s="159"/>
      <c r="V41" s="159"/>
      <c r="W41" s="159"/>
      <c r="X41" s="159"/>
      <c r="Y41" s="160"/>
    </row>
    <row r="42" spans="2:25" ht="19.149999999999999" customHeight="1" x14ac:dyDescent="0.4">
      <c r="B42" s="293"/>
      <c r="C42" s="291"/>
      <c r="D42" s="253"/>
      <c r="E42" s="175" t="s">
        <v>41</v>
      </c>
      <c r="F42" s="176"/>
      <c r="G42" s="182">
        <v>263000</v>
      </c>
      <c r="H42" s="240"/>
      <c r="I42" s="241"/>
      <c r="J42" s="18" t="s">
        <v>32</v>
      </c>
      <c r="K42" s="4"/>
      <c r="L42" s="70" t="s">
        <v>35</v>
      </c>
      <c r="M42" s="244">
        <f t="shared" si="1"/>
        <v>0</v>
      </c>
      <c r="N42" s="240"/>
      <c r="O42" s="17" t="s">
        <v>14</v>
      </c>
      <c r="P42" s="164"/>
      <c r="Q42" s="165"/>
      <c r="R42" s="158"/>
      <c r="S42" s="159"/>
      <c r="T42" s="159"/>
      <c r="U42" s="159"/>
      <c r="V42" s="159"/>
      <c r="W42" s="159"/>
      <c r="X42" s="159"/>
      <c r="Y42" s="160"/>
    </row>
    <row r="43" spans="2:25" ht="19.149999999999999" customHeight="1" x14ac:dyDescent="0.4">
      <c r="B43" s="293"/>
      <c r="C43" s="291"/>
      <c r="D43" s="253"/>
      <c r="E43" s="173" t="s">
        <v>26</v>
      </c>
      <c r="F43" s="174"/>
      <c r="G43" s="182">
        <v>57000</v>
      </c>
      <c r="H43" s="240"/>
      <c r="I43" s="241"/>
      <c r="J43" s="18" t="s">
        <v>33</v>
      </c>
      <c r="K43" s="4"/>
      <c r="L43" s="70" t="s">
        <v>34</v>
      </c>
      <c r="M43" s="244">
        <f t="shared" si="1"/>
        <v>0</v>
      </c>
      <c r="N43" s="240"/>
      <c r="O43" s="17" t="s">
        <v>14</v>
      </c>
      <c r="P43" s="164"/>
      <c r="Q43" s="165"/>
      <c r="R43" s="158"/>
      <c r="S43" s="159"/>
      <c r="T43" s="159"/>
      <c r="U43" s="159"/>
      <c r="V43" s="159"/>
      <c r="W43" s="159"/>
      <c r="X43" s="159"/>
      <c r="Y43" s="160"/>
    </row>
    <row r="44" spans="2:25" ht="19.149999999999999" customHeight="1" x14ac:dyDescent="0.4">
      <c r="B44" s="293"/>
      <c r="C44" s="291"/>
      <c r="D44" s="253"/>
      <c r="E44" s="173" t="s">
        <v>60</v>
      </c>
      <c r="F44" s="174"/>
      <c r="G44" s="182">
        <v>130000</v>
      </c>
      <c r="H44" s="240"/>
      <c r="I44" s="241"/>
      <c r="J44" s="18" t="s">
        <v>32</v>
      </c>
      <c r="K44" s="4"/>
      <c r="L44" s="70" t="s">
        <v>35</v>
      </c>
      <c r="M44" s="244">
        <f t="shared" si="1"/>
        <v>0</v>
      </c>
      <c r="N44" s="240"/>
      <c r="O44" s="17" t="s">
        <v>14</v>
      </c>
      <c r="P44" s="164"/>
      <c r="Q44" s="165"/>
      <c r="R44" s="158"/>
      <c r="S44" s="159"/>
      <c r="T44" s="159"/>
      <c r="U44" s="159"/>
      <c r="V44" s="159"/>
      <c r="W44" s="159"/>
      <c r="X44" s="159"/>
      <c r="Y44" s="160"/>
    </row>
    <row r="45" spans="2:25" ht="19.149999999999999" customHeight="1" x14ac:dyDescent="0.4">
      <c r="B45" s="293"/>
      <c r="C45" s="291"/>
      <c r="D45" s="253"/>
      <c r="E45" s="173" t="s">
        <v>27</v>
      </c>
      <c r="F45" s="174"/>
      <c r="G45" s="182">
        <v>130000</v>
      </c>
      <c r="H45" s="240"/>
      <c r="I45" s="241"/>
      <c r="J45" s="18" t="s">
        <v>32</v>
      </c>
      <c r="K45" s="4"/>
      <c r="L45" s="70" t="s">
        <v>35</v>
      </c>
      <c r="M45" s="244">
        <f t="shared" si="1"/>
        <v>0</v>
      </c>
      <c r="N45" s="240"/>
      <c r="O45" s="17" t="s">
        <v>14</v>
      </c>
      <c r="P45" s="164"/>
      <c r="Q45" s="165"/>
      <c r="R45" s="158"/>
      <c r="S45" s="159"/>
      <c r="T45" s="159"/>
      <c r="U45" s="159"/>
      <c r="V45" s="159"/>
      <c r="W45" s="159"/>
      <c r="X45" s="159"/>
      <c r="Y45" s="160"/>
    </row>
    <row r="46" spans="2:25" ht="19.149999999999999" customHeight="1" x14ac:dyDescent="0.4">
      <c r="B46" s="293"/>
      <c r="C46" s="291"/>
      <c r="D46" s="253"/>
      <c r="E46" s="173" t="s">
        <v>28</v>
      </c>
      <c r="F46" s="174"/>
      <c r="G46" s="182">
        <v>130000</v>
      </c>
      <c r="H46" s="240"/>
      <c r="I46" s="241"/>
      <c r="J46" s="18" t="s">
        <v>32</v>
      </c>
      <c r="K46" s="4"/>
      <c r="L46" s="70" t="s">
        <v>35</v>
      </c>
      <c r="M46" s="244">
        <f t="shared" si="1"/>
        <v>0</v>
      </c>
      <c r="N46" s="240"/>
      <c r="O46" s="17" t="s">
        <v>14</v>
      </c>
      <c r="P46" s="164"/>
      <c r="Q46" s="165"/>
      <c r="R46" s="158"/>
      <c r="S46" s="159"/>
      <c r="T46" s="159"/>
      <c r="U46" s="159"/>
      <c r="V46" s="159"/>
      <c r="W46" s="159"/>
      <c r="X46" s="159"/>
      <c r="Y46" s="160"/>
    </row>
    <row r="47" spans="2:25" ht="19.149999999999999" customHeight="1" x14ac:dyDescent="0.4">
      <c r="B47" s="293"/>
      <c r="C47" s="291"/>
      <c r="D47" s="253"/>
      <c r="E47" s="173" t="s">
        <v>29</v>
      </c>
      <c r="F47" s="174"/>
      <c r="G47" s="182">
        <v>130000</v>
      </c>
      <c r="H47" s="240"/>
      <c r="I47" s="241"/>
      <c r="J47" s="18" t="s">
        <v>32</v>
      </c>
      <c r="K47" s="4"/>
      <c r="L47" s="70" t="s">
        <v>35</v>
      </c>
      <c r="M47" s="244">
        <f t="shared" si="1"/>
        <v>0</v>
      </c>
      <c r="N47" s="240"/>
      <c r="O47" s="17" t="s">
        <v>14</v>
      </c>
      <c r="P47" s="164"/>
      <c r="Q47" s="165"/>
      <c r="R47" s="158"/>
      <c r="S47" s="159"/>
      <c r="T47" s="159"/>
      <c r="U47" s="159"/>
      <c r="V47" s="159"/>
      <c r="W47" s="159"/>
      <c r="X47" s="159"/>
      <c r="Y47" s="160"/>
    </row>
    <row r="48" spans="2:25" ht="19.149999999999999" customHeight="1" x14ac:dyDescent="0.4">
      <c r="B48" s="293"/>
      <c r="C48" s="291"/>
      <c r="D48" s="253"/>
      <c r="E48" s="231"/>
      <c r="F48" s="231"/>
      <c r="G48" s="119" t="s">
        <v>37</v>
      </c>
      <c r="H48" s="119"/>
      <c r="I48" s="119"/>
      <c r="J48" s="119"/>
      <c r="K48" s="119"/>
      <c r="L48" s="120"/>
      <c r="M48" s="244">
        <f>SUM(M40:M47)</f>
        <v>0</v>
      </c>
      <c r="N48" s="240"/>
      <c r="O48" s="17" t="s">
        <v>14</v>
      </c>
      <c r="P48" s="164"/>
      <c r="Q48" s="165"/>
      <c r="R48" s="158"/>
      <c r="S48" s="159"/>
      <c r="T48" s="159"/>
      <c r="U48" s="159"/>
      <c r="V48" s="159"/>
      <c r="W48" s="159"/>
      <c r="X48" s="159"/>
      <c r="Y48" s="160"/>
    </row>
    <row r="49" spans="2:27" ht="19.149999999999999" customHeight="1" x14ac:dyDescent="0.4">
      <c r="B49" s="293"/>
      <c r="C49" s="291"/>
      <c r="D49" s="254"/>
      <c r="E49" s="231"/>
      <c r="F49" s="231"/>
      <c r="G49" s="119" t="s">
        <v>48</v>
      </c>
      <c r="H49" s="119"/>
      <c r="I49" s="119"/>
      <c r="J49" s="119"/>
      <c r="K49" s="119"/>
      <c r="L49" s="120"/>
      <c r="M49" s="242"/>
      <c r="N49" s="243"/>
      <c r="O49" s="17" t="s">
        <v>14</v>
      </c>
      <c r="P49" s="164"/>
      <c r="Q49" s="165"/>
      <c r="R49" s="158"/>
      <c r="S49" s="159"/>
      <c r="T49" s="159"/>
      <c r="U49" s="159"/>
      <c r="V49" s="159"/>
      <c r="W49" s="159"/>
      <c r="X49" s="159"/>
      <c r="Y49" s="160"/>
    </row>
    <row r="50" spans="2:27" ht="19.149999999999999" customHeight="1" x14ac:dyDescent="0.4">
      <c r="B50" s="293"/>
      <c r="C50" s="291"/>
      <c r="D50" s="121"/>
      <c r="E50" s="125"/>
      <c r="F50" s="122"/>
      <c r="G50" s="115" t="s">
        <v>36</v>
      </c>
      <c r="H50" s="115"/>
      <c r="I50" s="115"/>
      <c r="J50" s="115"/>
      <c r="K50" s="115"/>
      <c r="L50" s="116"/>
      <c r="M50" s="270">
        <f>SUM(M38,M48)</f>
        <v>0</v>
      </c>
      <c r="N50" s="272"/>
      <c r="O50" s="265" t="s">
        <v>14</v>
      </c>
      <c r="P50" s="270">
        <f>IFERROR(MIN(M50:N53),0)</f>
        <v>0</v>
      </c>
      <c r="Q50" s="269" t="s">
        <v>87</v>
      </c>
      <c r="R50" s="158"/>
      <c r="S50" s="159"/>
      <c r="T50" s="159"/>
      <c r="U50" s="159"/>
      <c r="V50" s="159"/>
      <c r="W50" s="159"/>
      <c r="X50" s="159"/>
      <c r="Y50" s="160"/>
    </row>
    <row r="51" spans="2:27" ht="19.149999999999999" customHeight="1" x14ac:dyDescent="0.4">
      <c r="B51" s="293"/>
      <c r="C51" s="291"/>
      <c r="D51" s="126"/>
      <c r="E51" s="127"/>
      <c r="F51" s="128"/>
      <c r="G51" s="117"/>
      <c r="H51" s="117"/>
      <c r="I51" s="117"/>
      <c r="J51" s="117"/>
      <c r="K51" s="117"/>
      <c r="L51" s="118"/>
      <c r="M51" s="273"/>
      <c r="N51" s="274"/>
      <c r="O51" s="267"/>
      <c r="P51" s="271"/>
      <c r="Q51" s="177"/>
      <c r="R51" s="158"/>
      <c r="S51" s="159"/>
      <c r="T51" s="159"/>
      <c r="U51" s="159"/>
      <c r="V51" s="159"/>
      <c r="W51" s="159"/>
      <c r="X51" s="159"/>
      <c r="Y51" s="160"/>
    </row>
    <row r="52" spans="2:27" ht="19.149999999999999" customHeight="1" x14ac:dyDescent="0.4">
      <c r="B52" s="293"/>
      <c r="C52" s="291"/>
      <c r="D52" s="126"/>
      <c r="E52" s="127"/>
      <c r="F52" s="128"/>
      <c r="G52" s="115" t="s">
        <v>49</v>
      </c>
      <c r="H52" s="115"/>
      <c r="I52" s="115"/>
      <c r="J52" s="115"/>
      <c r="K52" s="115"/>
      <c r="L52" s="116"/>
      <c r="M52" s="270">
        <f>SUM(M39,M49)</f>
        <v>0</v>
      </c>
      <c r="N52" s="272"/>
      <c r="O52" s="265" t="s">
        <v>14</v>
      </c>
      <c r="P52" s="271">
        <f t="shared" ref="P52" si="2">IFERROR(MIN(N52:N53),0)</f>
        <v>0</v>
      </c>
      <c r="Q52" s="177"/>
      <c r="R52" s="158"/>
      <c r="S52" s="159"/>
      <c r="T52" s="159"/>
      <c r="U52" s="159"/>
      <c r="V52" s="159"/>
      <c r="W52" s="159"/>
      <c r="X52" s="159"/>
      <c r="Y52" s="160"/>
    </row>
    <row r="53" spans="2:27" ht="19.149999999999999" customHeight="1" x14ac:dyDescent="0.4">
      <c r="B53" s="293"/>
      <c r="C53" s="291"/>
      <c r="D53" s="123"/>
      <c r="E53" s="129"/>
      <c r="F53" s="124"/>
      <c r="G53" s="117"/>
      <c r="H53" s="117"/>
      <c r="I53" s="117"/>
      <c r="J53" s="117"/>
      <c r="K53" s="117"/>
      <c r="L53" s="118"/>
      <c r="M53" s="271"/>
      <c r="N53" s="275"/>
      <c r="O53" s="266"/>
      <c r="P53" s="271"/>
      <c r="Q53" s="177"/>
      <c r="R53" s="158"/>
      <c r="S53" s="159"/>
      <c r="T53" s="159"/>
      <c r="U53" s="159"/>
      <c r="V53" s="159"/>
      <c r="W53" s="159"/>
      <c r="X53" s="159"/>
      <c r="Y53" s="160"/>
    </row>
    <row r="54" spans="2:27" ht="19.149999999999999" customHeight="1" x14ac:dyDescent="0.4">
      <c r="B54" s="293"/>
      <c r="C54" s="287" t="s">
        <v>85</v>
      </c>
      <c r="D54" s="288"/>
      <c r="E54" s="288"/>
      <c r="F54" s="289"/>
      <c r="G54" s="281" t="s">
        <v>49</v>
      </c>
      <c r="H54" s="281"/>
      <c r="I54" s="281"/>
      <c r="J54" s="281"/>
      <c r="K54" s="281"/>
      <c r="L54" s="282"/>
      <c r="M54" s="32" t="s">
        <v>61</v>
      </c>
      <c r="N54" s="62"/>
      <c r="O54" s="285" t="s">
        <v>14</v>
      </c>
      <c r="P54" s="268">
        <f>IFERROR(MIN(N54:N55),0)</f>
        <v>0</v>
      </c>
      <c r="Q54" s="269" t="s">
        <v>87</v>
      </c>
      <c r="R54" s="158"/>
      <c r="S54" s="159"/>
      <c r="T54" s="159"/>
      <c r="U54" s="159"/>
      <c r="V54" s="159"/>
      <c r="W54" s="159"/>
      <c r="X54" s="159"/>
      <c r="Y54" s="160"/>
    </row>
    <row r="55" spans="2:27" ht="19.149999999999999" customHeight="1" thickBot="1" x14ac:dyDescent="0.45">
      <c r="B55" s="293"/>
      <c r="C55" s="290"/>
      <c r="D55" s="225"/>
      <c r="E55" s="225"/>
      <c r="F55" s="226"/>
      <c r="G55" s="283"/>
      <c r="H55" s="283"/>
      <c r="I55" s="283"/>
      <c r="J55" s="283"/>
      <c r="K55" s="283"/>
      <c r="L55" s="284"/>
      <c r="M55" s="31" t="s">
        <v>62</v>
      </c>
      <c r="N55" s="61"/>
      <c r="O55" s="286"/>
      <c r="P55" s="199"/>
      <c r="Q55" s="200"/>
      <c r="R55" s="161"/>
      <c r="S55" s="162"/>
      <c r="T55" s="162"/>
      <c r="U55" s="162"/>
      <c r="V55" s="162"/>
      <c r="W55" s="162"/>
      <c r="X55" s="162"/>
      <c r="Y55" s="163"/>
    </row>
    <row r="56" spans="2:27" ht="19.149999999999999" customHeight="1" x14ac:dyDescent="0.4">
      <c r="B56" s="293"/>
      <c r="C56" s="136"/>
      <c r="D56" s="137"/>
      <c r="E56" s="137"/>
      <c r="F56" s="138"/>
      <c r="G56" s="130" t="s">
        <v>101</v>
      </c>
      <c r="H56" s="130"/>
      <c r="I56" s="130"/>
      <c r="J56" s="130"/>
      <c r="K56" s="130"/>
      <c r="L56" s="131"/>
      <c r="M56" s="149"/>
      <c r="N56" s="150"/>
      <c r="O56" s="151"/>
      <c r="P56" s="179">
        <f>SUM(P8,P50,P54)</f>
        <v>0</v>
      </c>
      <c r="Q56" s="177" t="s">
        <v>87</v>
      </c>
      <c r="R56" s="187" t="s">
        <v>88</v>
      </c>
      <c r="S56" s="181">
        <f>ROUNDDOWN(P56*0.4,0)</f>
        <v>0</v>
      </c>
      <c r="T56" s="183" t="s">
        <v>14</v>
      </c>
      <c r="U56" s="5" t="s">
        <v>55</v>
      </c>
      <c r="V56" s="19" t="s">
        <v>52</v>
      </c>
      <c r="W56" s="20"/>
      <c r="X56" s="169">
        <f>ROUNDDOWN(IF(U56="☑",MIN(S56,V57)),-3)</f>
        <v>0</v>
      </c>
      <c r="Y56" s="166" t="s">
        <v>14</v>
      </c>
      <c r="AA56" s="29" t="s">
        <v>56</v>
      </c>
    </row>
    <row r="57" spans="2:27" ht="19.149999999999999" customHeight="1" x14ac:dyDescent="0.4">
      <c r="B57" s="293"/>
      <c r="C57" s="139"/>
      <c r="D57" s="140"/>
      <c r="E57" s="140"/>
      <c r="F57" s="141"/>
      <c r="G57" s="132"/>
      <c r="H57" s="132"/>
      <c r="I57" s="132"/>
      <c r="J57" s="132"/>
      <c r="K57" s="132"/>
      <c r="L57" s="133"/>
      <c r="M57" s="149"/>
      <c r="N57" s="150"/>
      <c r="O57" s="151"/>
      <c r="P57" s="179"/>
      <c r="Q57" s="177"/>
      <c r="R57" s="188"/>
      <c r="S57" s="182">
        <f t="shared" ref="S57" si="3">ROUNDDOWN(M57*2/3,0)</f>
        <v>0</v>
      </c>
      <c r="T57" s="184"/>
      <c r="U57" s="72"/>
      <c r="V57" s="55">
        <v>300000</v>
      </c>
      <c r="W57" s="54" t="s">
        <v>14</v>
      </c>
      <c r="X57" s="170"/>
      <c r="Y57" s="167"/>
      <c r="AA57" s="29" t="s">
        <v>55</v>
      </c>
    </row>
    <row r="58" spans="2:27" ht="19.149999999999999" customHeight="1" x14ac:dyDescent="0.4">
      <c r="B58" s="293"/>
      <c r="C58" s="139"/>
      <c r="D58" s="140"/>
      <c r="E58" s="140"/>
      <c r="F58" s="141"/>
      <c r="G58" s="132"/>
      <c r="H58" s="132"/>
      <c r="I58" s="132"/>
      <c r="J58" s="132"/>
      <c r="K58" s="132"/>
      <c r="L58" s="133"/>
      <c r="M58" s="149"/>
      <c r="N58" s="150"/>
      <c r="O58" s="151"/>
      <c r="P58" s="179"/>
      <c r="Q58" s="177"/>
      <c r="R58" s="188" t="s">
        <v>89</v>
      </c>
      <c r="S58" s="182">
        <f>ROUNDDOWN(P56*0.8,0)</f>
        <v>0</v>
      </c>
      <c r="T58" s="184" t="s">
        <v>14</v>
      </c>
      <c r="U58" s="73" t="s">
        <v>55</v>
      </c>
      <c r="V58" s="74" t="s">
        <v>53</v>
      </c>
      <c r="W58" s="75"/>
      <c r="X58" s="171">
        <f>ROUNDDOWN(IF(U58="☑",MIN(S58,V59)),-3)</f>
        <v>0</v>
      </c>
      <c r="Y58" s="167" t="s">
        <v>14</v>
      </c>
    </row>
    <row r="59" spans="2:27" ht="19.149999999999999" customHeight="1" thickBot="1" x14ac:dyDescent="0.45">
      <c r="B59" s="294"/>
      <c r="C59" s="142"/>
      <c r="D59" s="143"/>
      <c r="E59" s="143"/>
      <c r="F59" s="144"/>
      <c r="G59" s="134"/>
      <c r="H59" s="134"/>
      <c r="I59" s="134"/>
      <c r="J59" s="134"/>
      <c r="K59" s="134"/>
      <c r="L59" s="135"/>
      <c r="M59" s="152"/>
      <c r="N59" s="153"/>
      <c r="O59" s="154"/>
      <c r="P59" s="180"/>
      <c r="Q59" s="178"/>
      <c r="R59" s="189"/>
      <c r="S59" s="185">
        <f t="shared" ref="S59" si="4">ROUNDDOWN(M59*2/3,0)</f>
        <v>0</v>
      </c>
      <c r="T59" s="186"/>
      <c r="U59" s="64"/>
      <c r="V59" s="52">
        <v>700000</v>
      </c>
      <c r="W59" s="53" t="s">
        <v>14</v>
      </c>
      <c r="X59" s="172"/>
      <c r="Y59" s="168"/>
    </row>
    <row r="60" spans="2:27" ht="19.149999999999999" customHeight="1" thickBot="1" x14ac:dyDescent="0.45">
      <c r="B60" s="276" t="s">
        <v>47</v>
      </c>
      <c r="C60" s="277"/>
      <c r="D60" s="277"/>
      <c r="E60" s="277"/>
      <c r="F60" s="277"/>
      <c r="G60" s="277"/>
      <c r="H60" s="277"/>
      <c r="I60" s="277"/>
      <c r="J60" s="277"/>
      <c r="K60" s="277"/>
      <c r="L60" s="278"/>
      <c r="M60" s="279">
        <f>SUM(N6,N8,M52,N54)</f>
        <v>0</v>
      </c>
      <c r="N60" s="280"/>
      <c r="O60" s="21" t="s">
        <v>14</v>
      </c>
      <c r="P60" s="146"/>
      <c r="Q60" s="147"/>
      <c r="R60" s="147"/>
      <c r="S60" s="147"/>
      <c r="T60" s="147"/>
      <c r="U60" s="147"/>
      <c r="V60" s="147"/>
      <c r="W60" s="148"/>
      <c r="X60" s="56">
        <f>SUM(X6,X56)</f>
        <v>0</v>
      </c>
      <c r="Y60" s="21" t="s">
        <v>14</v>
      </c>
    </row>
    <row r="62" spans="2:27" ht="19.149999999999999" customHeight="1" x14ac:dyDescent="0.4">
      <c r="B62" s="145" t="s">
        <v>90</v>
      </c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</row>
    <row r="63" spans="2:27" ht="19.149999999999999" customHeight="1" x14ac:dyDescent="0.4">
      <c r="B63" s="145" t="s">
        <v>91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</row>
    <row r="64" spans="2:27" ht="19.149999999999999" customHeight="1" x14ac:dyDescent="0.4">
      <c r="B64" s="145" t="s">
        <v>92</v>
      </c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</row>
    <row r="65" spans="2:25" ht="19.149999999999999" customHeight="1" x14ac:dyDescent="0.4">
      <c r="B65" s="145" t="s">
        <v>93</v>
      </c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</row>
    <row r="66" spans="2:25" ht="19.149999999999999" customHeight="1" x14ac:dyDescent="0.4">
      <c r="B66" s="145" t="s">
        <v>94</v>
      </c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</row>
    <row r="67" spans="2:25" ht="19.149999999999999" customHeight="1" x14ac:dyDescent="0.4">
      <c r="B67" s="145" t="s">
        <v>95</v>
      </c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</row>
  </sheetData>
  <mergeCells count="155">
    <mergeCell ref="M33:N33"/>
    <mergeCell ref="O6:O7"/>
    <mergeCell ref="O8:O9"/>
    <mergeCell ref="G32:G33"/>
    <mergeCell ref="M10:N10"/>
    <mergeCell ref="M11:N11"/>
    <mergeCell ref="R6:R7"/>
    <mergeCell ref="M30:N30"/>
    <mergeCell ref="M31:N31"/>
    <mergeCell ref="M49:N49"/>
    <mergeCell ref="B67:Y67"/>
    <mergeCell ref="B65:Y65"/>
    <mergeCell ref="D40:D49"/>
    <mergeCell ref="O52:O53"/>
    <mergeCell ref="O50:O51"/>
    <mergeCell ref="M42:N42"/>
    <mergeCell ref="P54:P55"/>
    <mergeCell ref="Q54:Q55"/>
    <mergeCell ref="P50:P53"/>
    <mergeCell ref="Q50:Q53"/>
    <mergeCell ref="M50:N51"/>
    <mergeCell ref="M52:N53"/>
    <mergeCell ref="B60:L60"/>
    <mergeCell ref="M60:N60"/>
    <mergeCell ref="G54:L55"/>
    <mergeCell ref="O54:O55"/>
    <mergeCell ref="B66:Y66"/>
    <mergeCell ref="C54:F55"/>
    <mergeCell ref="C10:C53"/>
    <mergeCell ref="B8:B59"/>
    <mergeCell ref="G52:L53"/>
    <mergeCell ref="G38:L38"/>
    <mergeCell ref="G39:L39"/>
    <mergeCell ref="B1:Y1"/>
    <mergeCell ref="S5:T5"/>
    <mergeCell ref="X5:Y5"/>
    <mergeCell ref="B3:Y3"/>
    <mergeCell ref="M48:N48"/>
    <mergeCell ref="U5:W5"/>
    <mergeCell ref="D5:F5"/>
    <mergeCell ref="G16:G18"/>
    <mergeCell ref="D10:D39"/>
    <mergeCell ref="F16:F21"/>
    <mergeCell ref="G19:G21"/>
    <mergeCell ref="G22:G23"/>
    <mergeCell ref="G24:G25"/>
    <mergeCell ref="Y6:Y7"/>
    <mergeCell ref="X6:X7"/>
    <mergeCell ref="U6:V7"/>
    <mergeCell ref="K5:L5"/>
    <mergeCell ref="M5:O5"/>
    <mergeCell ref="G30:G31"/>
    <mergeCell ref="G5:J5"/>
    <mergeCell ref="F10:F15"/>
    <mergeCell ref="M26:N26"/>
    <mergeCell ref="M38:N38"/>
    <mergeCell ref="W6:W7"/>
    <mergeCell ref="M39:N39"/>
    <mergeCell ref="M40:N40"/>
    <mergeCell ref="M41:N41"/>
    <mergeCell ref="M47:N47"/>
    <mergeCell ref="M13:N13"/>
    <mergeCell ref="M14:N14"/>
    <mergeCell ref="M15:N15"/>
    <mergeCell ref="M16:N16"/>
    <mergeCell ref="M17:N17"/>
    <mergeCell ref="M18:N18"/>
    <mergeCell ref="M19:N19"/>
    <mergeCell ref="M20:N20"/>
    <mergeCell ref="M43:N43"/>
    <mergeCell ref="M44:N44"/>
    <mergeCell ref="M45:N45"/>
    <mergeCell ref="M46:N46"/>
    <mergeCell ref="M34:N34"/>
    <mergeCell ref="M35:N35"/>
    <mergeCell ref="M36:N36"/>
    <mergeCell ref="M27:N27"/>
    <mergeCell ref="M28:N28"/>
    <mergeCell ref="M29:N29"/>
    <mergeCell ref="M37:N37"/>
    <mergeCell ref="M32:N32"/>
    <mergeCell ref="E48:F48"/>
    <mergeCell ref="G48:L48"/>
    <mergeCell ref="E49:F49"/>
    <mergeCell ref="E26:E37"/>
    <mergeCell ref="F34:F37"/>
    <mergeCell ref="G34:G35"/>
    <mergeCell ref="G36:G37"/>
    <mergeCell ref="G10:G12"/>
    <mergeCell ref="G13:G15"/>
    <mergeCell ref="F26:F29"/>
    <mergeCell ref="G26:G27"/>
    <mergeCell ref="G28:G29"/>
    <mergeCell ref="F30:F33"/>
    <mergeCell ref="G40:I40"/>
    <mergeCell ref="G41:I41"/>
    <mergeCell ref="G42:I42"/>
    <mergeCell ref="G43:I43"/>
    <mergeCell ref="G44:I44"/>
    <mergeCell ref="G45:I45"/>
    <mergeCell ref="G46:I46"/>
    <mergeCell ref="G47:I47"/>
    <mergeCell ref="E47:F47"/>
    <mergeCell ref="P5:Q5"/>
    <mergeCell ref="P6:P7"/>
    <mergeCell ref="P8:P9"/>
    <mergeCell ref="Q8:Q9"/>
    <mergeCell ref="B6:F7"/>
    <mergeCell ref="G6:L7"/>
    <mergeCell ref="G8:L9"/>
    <mergeCell ref="E10:E25"/>
    <mergeCell ref="F22:F25"/>
    <mergeCell ref="B5:C5"/>
    <mergeCell ref="C8:F9"/>
    <mergeCell ref="M21:N21"/>
    <mergeCell ref="M22:N22"/>
    <mergeCell ref="M23:N23"/>
    <mergeCell ref="M24:N24"/>
    <mergeCell ref="M25:N25"/>
    <mergeCell ref="M12:N12"/>
    <mergeCell ref="Q56:Q59"/>
    <mergeCell ref="P56:P59"/>
    <mergeCell ref="S56:S57"/>
    <mergeCell ref="T56:T57"/>
    <mergeCell ref="S58:S59"/>
    <mergeCell ref="T58:T59"/>
    <mergeCell ref="R56:R57"/>
    <mergeCell ref="R58:R59"/>
    <mergeCell ref="Q6:Q7"/>
    <mergeCell ref="S6:S7"/>
    <mergeCell ref="T6:T7"/>
    <mergeCell ref="G50:L51"/>
    <mergeCell ref="G49:L49"/>
    <mergeCell ref="E38:F39"/>
    <mergeCell ref="D50:F53"/>
    <mergeCell ref="G56:L59"/>
    <mergeCell ref="C56:F59"/>
    <mergeCell ref="B62:Y62"/>
    <mergeCell ref="B63:Y63"/>
    <mergeCell ref="B64:Y64"/>
    <mergeCell ref="P60:W60"/>
    <mergeCell ref="M56:O59"/>
    <mergeCell ref="R8:Y55"/>
    <mergeCell ref="P10:Q49"/>
    <mergeCell ref="Y56:Y57"/>
    <mergeCell ref="Y58:Y59"/>
    <mergeCell ref="X56:X57"/>
    <mergeCell ref="X58:X59"/>
    <mergeCell ref="E40:F40"/>
    <mergeCell ref="E41:F41"/>
    <mergeCell ref="E42:F42"/>
    <mergeCell ref="E43:F43"/>
    <mergeCell ref="E44:F44"/>
    <mergeCell ref="E45:F45"/>
    <mergeCell ref="E46:F46"/>
  </mergeCells>
  <phoneticPr fontId="4"/>
  <dataValidations count="1">
    <dataValidation type="list" allowBlank="1" showInputMessage="1" showErrorMessage="1" sqref="U58 U56" xr:uid="{00000000-0002-0000-0000-000000000000}">
      <formula1>$AA$56:$AA$57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M49"/>
  <sheetViews>
    <sheetView view="pageBreakPreview" zoomScale="85" zoomScaleNormal="85" zoomScaleSheetLayoutView="85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I8" sqref="I8"/>
    </sheetView>
  </sheetViews>
  <sheetFormatPr defaultColWidth="8.75" defaultRowHeight="15.6" customHeight="1" x14ac:dyDescent="0.4"/>
  <cols>
    <col min="1" max="1" width="8.75" style="28"/>
    <col min="2" max="2" width="5.25" style="28" bestFit="1" customWidth="1"/>
    <col min="3" max="3" width="5.25" style="28" customWidth="1"/>
    <col min="4" max="4" width="9.25" style="28" customWidth="1"/>
    <col min="5" max="5" width="10" style="28" customWidth="1"/>
    <col min="6" max="6" width="9.625" style="28" customWidth="1"/>
    <col min="7" max="7" width="10.75" style="28" bestFit="1" customWidth="1"/>
    <col min="8" max="8" width="4.25" style="29" bestFit="1" customWidth="1"/>
    <col min="9" max="9" width="27.875" style="29" customWidth="1"/>
    <col min="10" max="10" width="7" style="28" bestFit="1" customWidth="1"/>
    <col min="11" max="11" width="5.25" style="29" bestFit="1" customWidth="1"/>
    <col min="12" max="12" width="11.875" style="29" bestFit="1" customWidth="1"/>
    <col min="13" max="13" width="12.875" style="28" bestFit="1" customWidth="1"/>
    <col min="14" max="16384" width="8.75" style="28"/>
  </cols>
  <sheetData>
    <row r="1" spans="2:13" ht="15.6" customHeight="1" x14ac:dyDescent="0.4">
      <c r="B1" s="145" t="s">
        <v>133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3" spans="2:13" ht="15.6" customHeight="1" x14ac:dyDescent="0.4">
      <c r="B3" s="248" t="s">
        <v>103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2:13" ht="15.6" customHeight="1" thickBot="1" x14ac:dyDescent="0.45"/>
    <row r="5" spans="2:13" s="29" customFormat="1" ht="26.25" thickBot="1" x14ac:dyDescent="0.45">
      <c r="B5" s="49" t="s">
        <v>104</v>
      </c>
      <c r="C5" s="326" t="s">
        <v>105</v>
      </c>
      <c r="D5" s="327"/>
      <c r="E5" s="327"/>
      <c r="F5" s="327"/>
      <c r="G5" s="327"/>
      <c r="H5" s="328"/>
      <c r="I5" s="48" t="s">
        <v>106</v>
      </c>
      <c r="J5" s="51" t="s">
        <v>12</v>
      </c>
      <c r="K5" s="50" t="s">
        <v>107</v>
      </c>
      <c r="L5" s="81" t="s">
        <v>108</v>
      </c>
      <c r="M5" s="82" t="s">
        <v>109</v>
      </c>
    </row>
    <row r="6" spans="2:13" ht="15.6" customHeight="1" thickBot="1" x14ac:dyDescent="0.45">
      <c r="B6" s="307" t="s">
        <v>110</v>
      </c>
      <c r="C6" s="329" t="s">
        <v>43</v>
      </c>
      <c r="D6" s="330"/>
      <c r="E6" s="330"/>
      <c r="F6" s="330"/>
      <c r="G6" s="330"/>
      <c r="H6" s="331"/>
      <c r="I6" s="339"/>
      <c r="J6" s="83"/>
      <c r="K6" s="84" t="s">
        <v>111</v>
      </c>
      <c r="L6" s="85"/>
      <c r="M6" s="86">
        <f t="shared" ref="M6:M10" si="0">ROUNDDOWN(J6*L6,0)</f>
        <v>0</v>
      </c>
    </row>
    <row r="7" spans="2:13" ht="15.6" customHeight="1" thickBot="1" x14ac:dyDescent="0.45">
      <c r="B7" s="308"/>
      <c r="C7" s="332" t="s">
        <v>82</v>
      </c>
      <c r="D7" s="341" t="s">
        <v>126</v>
      </c>
      <c r="E7" s="342"/>
      <c r="F7" s="342"/>
      <c r="G7" s="342"/>
      <c r="H7" s="343"/>
      <c r="I7" s="340"/>
      <c r="J7" s="83"/>
      <c r="K7" s="84" t="s">
        <v>111</v>
      </c>
      <c r="L7" s="85"/>
      <c r="M7" s="86">
        <f>ROUNDDOWN(J7*L7,0)</f>
        <v>0</v>
      </c>
    </row>
    <row r="8" spans="2:13" ht="15.6" customHeight="1" x14ac:dyDescent="0.4">
      <c r="B8" s="308"/>
      <c r="C8" s="333"/>
      <c r="D8" s="344" t="s">
        <v>127</v>
      </c>
      <c r="E8" s="347" t="s">
        <v>44</v>
      </c>
      <c r="F8" s="348" t="s">
        <v>1</v>
      </c>
      <c r="G8" s="349" t="s">
        <v>2</v>
      </c>
      <c r="H8" s="87" t="s">
        <v>4</v>
      </c>
      <c r="I8" s="88"/>
      <c r="J8" s="89"/>
      <c r="K8" s="90" t="s">
        <v>10</v>
      </c>
      <c r="L8" s="91"/>
      <c r="M8" s="92">
        <f t="shared" si="0"/>
        <v>0</v>
      </c>
    </row>
    <row r="9" spans="2:13" ht="15.6" customHeight="1" x14ac:dyDescent="0.4">
      <c r="B9" s="308"/>
      <c r="C9" s="333"/>
      <c r="D9" s="345"/>
      <c r="E9" s="335"/>
      <c r="F9" s="337"/>
      <c r="G9" s="325"/>
      <c r="H9" s="70" t="s">
        <v>5</v>
      </c>
      <c r="I9" s="93"/>
      <c r="J9" s="94"/>
      <c r="K9" s="95" t="s">
        <v>10</v>
      </c>
      <c r="L9" s="96"/>
      <c r="M9" s="97">
        <f t="shared" si="0"/>
        <v>0</v>
      </c>
    </row>
    <row r="10" spans="2:13" ht="15.6" customHeight="1" x14ac:dyDescent="0.4">
      <c r="B10" s="308"/>
      <c r="C10" s="333"/>
      <c r="D10" s="345"/>
      <c r="E10" s="335"/>
      <c r="F10" s="337"/>
      <c r="G10" s="325"/>
      <c r="H10" s="70" t="s">
        <v>6</v>
      </c>
      <c r="I10" s="93"/>
      <c r="J10" s="94"/>
      <c r="K10" s="95" t="s">
        <v>10</v>
      </c>
      <c r="L10" s="96"/>
      <c r="M10" s="97">
        <f t="shared" si="0"/>
        <v>0</v>
      </c>
    </row>
    <row r="11" spans="2:13" ht="15.6" customHeight="1" x14ac:dyDescent="0.4">
      <c r="B11" s="308"/>
      <c r="C11" s="333"/>
      <c r="D11" s="345"/>
      <c r="E11" s="335"/>
      <c r="F11" s="337"/>
      <c r="G11" s="337" t="s">
        <v>50</v>
      </c>
      <c r="H11" s="70" t="s">
        <v>4</v>
      </c>
      <c r="I11" s="93"/>
      <c r="J11" s="94"/>
      <c r="K11" s="95" t="s">
        <v>11</v>
      </c>
      <c r="L11" s="96"/>
      <c r="M11" s="97">
        <f>ROUNDDOWN(J11*L11,0)</f>
        <v>0</v>
      </c>
    </row>
    <row r="12" spans="2:13" ht="15.6" customHeight="1" x14ac:dyDescent="0.4">
      <c r="B12" s="308"/>
      <c r="C12" s="333"/>
      <c r="D12" s="345"/>
      <c r="E12" s="335"/>
      <c r="F12" s="337"/>
      <c r="G12" s="337"/>
      <c r="H12" s="70" t="s">
        <v>5</v>
      </c>
      <c r="I12" s="93"/>
      <c r="J12" s="94"/>
      <c r="K12" s="95" t="s">
        <v>11</v>
      </c>
      <c r="L12" s="96"/>
      <c r="M12" s="97">
        <f t="shared" ref="M12:M41" si="1">ROUNDDOWN(J12*L12,0)</f>
        <v>0</v>
      </c>
    </row>
    <row r="13" spans="2:13" ht="15.6" customHeight="1" x14ac:dyDescent="0.4">
      <c r="B13" s="308"/>
      <c r="C13" s="333"/>
      <c r="D13" s="345"/>
      <c r="E13" s="335"/>
      <c r="F13" s="337"/>
      <c r="G13" s="337"/>
      <c r="H13" s="70" t="s">
        <v>6</v>
      </c>
      <c r="I13" s="93"/>
      <c r="J13" s="94"/>
      <c r="K13" s="95" t="s">
        <v>11</v>
      </c>
      <c r="L13" s="96"/>
      <c r="M13" s="97">
        <f t="shared" si="1"/>
        <v>0</v>
      </c>
    </row>
    <row r="14" spans="2:13" ht="15.6" customHeight="1" x14ac:dyDescent="0.4">
      <c r="B14" s="308"/>
      <c r="C14" s="333"/>
      <c r="D14" s="345"/>
      <c r="E14" s="335"/>
      <c r="F14" s="337"/>
      <c r="G14" s="325" t="s">
        <v>3</v>
      </c>
      <c r="H14" s="70" t="s">
        <v>4</v>
      </c>
      <c r="I14" s="93"/>
      <c r="J14" s="94"/>
      <c r="K14" s="95" t="s">
        <v>11</v>
      </c>
      <c r="L14" s="96"/>
      <c r="M14" s="97">
        <f t="shared" si="1"/>
        <v>0</v>
      </c>
    </row>
    <row r="15" spans="2:13" ht="15.6" customHeight="1" x14ac:dyDescent="0.4">
      <c r="B15" s="308"/>
      <c r="C15" s="333"/>
      <c r="D15" s="345"/>
      <c r="E15" s="335"/>
      <c r="F15" s="337"/>
      <c r="G15" s="325"/>
      <c r="H15" s="70" t="s">
        <v>6</v>
      </c>
      <c r="I15" s="93"/>
      <c r="J15" s="94"/>
      <c r="K15" s="95" t="s">
        <v>11</v>
      </c>
      <c r="L15" s="96"/>
      <c r="M15" s="97">
        <f t="shared" si="1"/>
        <v>0</v>
      </c>
    </row>
    <row r="16" spans="2:13" ht="15.6" customHeight="1" x14ac:dyDescent="0.4">
      <c r="B16" s="308"/>
      <c r="C16" s="333"/>
      <c r="D16" s="345"/>
      <c r="E16" s="335"/>
      <c r="F16" s="337" t="s">
        <v>15</v>
      </c>
      <c r="G16" s="325" t="s">
        <v>16</v>
      </c>
      <c r="H16" s="70" t="s">
        <v>17</v>
      </c>
      <c r="I16" s="93"/>
      <c r="J16" s="94"/>
      <c r="K16" s="95" t="s">
        <v>23</v>
      </c>
      <c r="L16" s="96"/>
      <c r="M16" s="97">
        <f t="shared" si="1"/>
        <v>0</v>
      </c>
    </row>
    <row r="17" spans="2:13" ht="15.6" customHeight="1" x14ac:dyDescent="0.4">
      <c r="B17" s="308"/>
      <c r="C17" s="333"/>
      <c r="D17" s="345"/>
      <c r="E17" s="335"/>
      <c r="F17" s="337"/>
      <c r="G17" s="325"/>
      <c r="H17" s="70" t="s">
        <v>18</v>
      </c>
      <c r="I17" s="93"/>
      <c r="J17" s="94"/>
      <c r="K17" s="95" t="s">
        <v>23</v>
      </c>
      <c r="L17" s="96"/>
      <c r="M17" s="97">
        <f t="shared" si="1"/>
        <v>0</v>
      </c>
    </row>
    <row r="18" spans="2:13" ht="15.6" customHeight="1" x14ac:dyDescent="0.4">
      <c r="B18" s="308"/>
      <c r="C18" s="333"/>
      <c r="D18" s="345"/>
      <c r="E18" s="335"/>
      <c r="F18" s="337"/>
      <c r="G18" s="325" t="s">
        <v>19</v>
      </c>
      <c r="H18" s="70" t="s">
        <v>17</v>
      </c>
      <c r="I18" s="93"/>
      <c r="J18" s="94"/>
      <c r="K18" s="95" t="s">
        <v>23</v>
      </c>
      <c r="L18" s="96"/>
      <c r="M18" s="97">
        <f t="shared" si="1"/>
        <v>0</v>
      </c>
    </row>
    <row r="19" spans="2:13" ht="15.6" customHeight="1" x14ac:dyDescent="0.4">
      <c r="B19" s="308"/>
      <c r="C19" s="333"/>
      <c r="D19" s="345"/>
      <c r="E19" s="335"/>
      <c r="F19" s="337"/>
      <c r="G19" s="325"/>
      <c r="H19" s="70" t="s">
        <v>18</v>
      </c>
      <c r="I19" s="93"/>
      <c r="J19" s="94"/>
      <c r="K19" s="95" t="s">
        <v>23</v>
      </c>
      <c r="L19" s="96"/>
      <c r="M19" s="97">
        <f t="shared" si="1"/>
        <v>0</v>
      </c>
    </row>
    <row r="20" spans="2:13" ht="15.6" customHeight="1" x14ac:dyDescent="0.4">
      <c r="B20" s="308"/>
      <c r="C20" s="333"/>
      <c r="D20" s="345"/>
      <c r="E20" s="335"/>
      <c r="F20" s="337"/>
      <c r="G20" s="325" t="s">
        <v>20</v>
      </c>
      <c r="H20" s="70" t="s">
        <v>17</v>
      </c>
      <c r="I20" s="93"/>
      <c r="J20" s="94"/>
      <c r="K20" s="95" t="s">
        <v>23</v>
      </c>
      <c r="L20" s="96"/>
      <c r="M20" s="97">
        <f t="shared" si="1"/>
        <v>0</v>
      </c>
    </row>
    <row r="21" spans="2:13" ht="15.6" customHeight="1" x14ac:dyDescent="0.4">
      <c r="B21" s="308"/>
      <c r="C21" s="333"/>
      <c r="D21" s="345"/>
      <c r="E21" s="335"/>
      <c r="F21" s="337"/>
      <c r="G21" s="325"/>
      <c r="H21" s="70" t="s">
        <v>18</v>
      </c>
      <c r="I21" s="93"/>
      <c r="J21" s="94"/>
      <c r="K21" s="95" t="s">
        <v>23</v>
      </c>
      <c r="L21" s="96"/>
      <c r="M21" s="97">
        <f t="shared" si="1"/>
        <v>0</v>
      </c>
    </row>
    <row r="22" spans="2:13" ht="15.6" customHeight="1" x14ac:dyDescent="0.4">
      <c r="B22" s="308"/>
      <c r="C22" s="333"/>
      <c r="D22" s="345"/>
      <c r="E22" s="316" t="s">
        <v>112</v>
      </c>
      <c r="F22" s="317"/>
      <c r="G22" s="317"/>
      <c r="H22" s="317"/>
      <c r="I22" s="317"/>
      <c r="J22" s="317"/>
      <c r="K22" s="317"/>
      <c r="L22" s="318"/>
      <c r="M22" s="98">
        <f>SUM(M8:M21)</f>
        <v>0</v>
      </c>
    </row>
    <row r="23" spans="2:13" ht="15.6" customHeight="1" x14ac:dyDescent="0.4">
      <c r="B23" s="308"/>
      <c r="C23" s="333"/>
      <c r="D23" s="345"/>
      <c r="E23" s="335" t="s">
        <v>45</v>
      </c>
      <c r="F23" s="325" t="s">
        <v>24</v>
      </c>
      <c r="G23" s="325"/>
      <c r="H23" s="336"/>
      <c r="I23" s="93"/>
      <c r="J23" s="94"/>
      <c r="K23" s="95" t="s">
        <v>35</v>
      </c>
      <c r="L23" s="96"/>
      <c r="M23" s="97">
        <f t="shared" si="1"/>
        <v>0</v>
      </c>
    </row>
    <row r="24" spans="2:13" ht="15.6" customHeight="1" x14ac:dyDescent="0.4">
      <c r="B24" s="308"/>
      <c r="C24" s="333"/>
      <c r="D24" s="345"/>
      <c r="E24" s="335"/>
      <c r="F24" s="325" t="s">
        <v>25</v>
      </c>
      <c r="G24" s="325"/>
      <c r="H24" s="336"/>
      <c r="I24" s="93"/>
      <c r="J24" s="94"/>
      <c r="K24" s="95" t="s">
        <v>35</v>
      </c>
      <c r="L24" s="96"/>
      <c r="M24" s="97">
        <f t="shared" si="1"/>
        <v>0</v>
      </c>
    </row>
    <row r="25" spans="2:13" ht="15.6" customHeight="1" x14ac:dyDescent="0.4">
      <c r="B25" s="308"/>
      <c r="C25" s="333"/>
      <c r="D25" s="345"/>
      <c r="E25" s="335"/>
      <c r="F25" s="337" t="s">
        <v>41</v>
      </c>
      <c r="G25" s="337"/>
      <c r="H25" s="338"/>
      <c r="I25" s="99"/>
      <c r="J25" s="94"/>
      <c r="K25" s="95" t="s">
        <v>35</v>
      </c>
      <c r="L25" s="96"/>
      <c r="M25" s="97">
        <f t="shared" si="1"/>
        <v>0</v>
      </c>
    </row>
    <row r="26" spans="2:13" ht="15.6" customHeight="1" x14ac:dyDescent="0.4">
      <c r="B26" s="308"/>
      <c r="C26" s="333"/>
      <c r="D26" s="345"/>
      <c r="E26" s="335"/>
      <c r="F26" s="325" t="s">
        <v>26</v>
      </c>
      <c r="G26" s="325"/>
      <c r="H26" s="336"/>
      <c r="I26" s="93"/>
      <c r="J26" s="94"/>
      <c r="K26" s="95" t="s">
        <v>34</v>
      </c>
      <c r="L26" s="96"/>
      <c r="M26" s="97">
        <f t="shared" si="1"/>
        <v>0</v>
      </c>
    </row>
    <row r="27" spans="2:13" ht="15.6" customHeight="1" x14ac:dyDescent="0.4">
      <c r="B27" s="308"/>
      <c r="C27" s="333"/>
      <c r="D27" s="345"/>
      <c r="E27" s="335"/>
      <c r="F27" s="325" t="s">
        <v>60</v>
      </c>
      <c r="G27" s="325"/>
      <c r="H27" s="336"/>
      <c r="I27" s="93"/>
      <c r="J27" s="94"/>
      <c r="K27" s="95" t="s">
        <v>35</v>
      </c>
      <c r="L27" s="96"/>
      <c r="M27" s="97">
        <f t="shared" si="1"/>
        <v>0</v>
      </c>
    </row>
    <row r="28" spans="2:13" ht="15.6" customHeight="1" x14ac:dyDescent="0.4">
      <c r="B28" s="308"/>
      <c r="C28" s="333"/>
      <c r="D28" s="345"/>
      <c r="E28" s="335"/>
      <c r="F28" s="325" t="s">
        <v>27</v>
      </c>
      <c r="G28" s="325"/>
      <c r="H28" s="336"/>
      <c r="I28" s="93"/>
      <c r="J28" s="94"/>
      <c r="K28" s="95" t="s">
        <v>35</v>
      </c>
      <c r="L28" s="96"/>
      <c r="M28" s="97">
        <f t="shared" si="1"/>
        <v>0</v>
      </c>
    </row>
    <row r="29" spans="2:13" ht="15.6" customHeight="1" x14ac:dyDescent="0.4">
      <c r="B29" s="308"/>
      <c r="C29" s="333"/>
      <c r="D29" s="345"/>
      <c r="E29" s="335"/>
      <c r="F29" s="325" t="s">
        <v>28</v>
      </c>
      <c r="G29" s="325"/>
      <c r="H29" s="336"/>
      <c r="I29" s="93"/>
      <c r="J29" s="94"/>
      <c r="K29" s="95" t="s">
        <v>35</v>
      </c>
      <c r="L29" s="96"/>
      <c r="M29" s="97">
        <f t="shared" si="1"/>
        <v>0</v>
      </c>
    </row>
    <row r="30" spans="2:13" ht="15.6" customHeight="1" x14ac:dyDescent="0.4">
      <c r="B30" s="308"/>
      <c r="C30" s="333"/>
      <c r="D30" s="345"/>
      <c r="E30" s="335"/>
      <c r="F30" s="325" t="s">
        <v>29</v>
      </c>
      <c r="G30" s="325"/>
      <c r="H30" s="336"/>
      <c r="I30" s="93"/>
      <c r="J30" s="94"/>
      <c r="K30" s="95" t="s">
        <v>35</v>
      </c>
      <c r="L30" s="96"/>
      <c r="M30" s="97">
        <f t="shared" si="1"/>
        <v>0</v>
      </c>
    </row>
    <row r="31" spans="2:13" ht="15.6" customHeight="1" x14ac:dyDescent="0.4">
      <c r="B31" s="308"/>
      <c r="C31" s="333"/>
      <c r="D31" s="345"/>
      <c r="E31" s="316" t="s">
        <v>112</v>
      </c>
      <c r="F31" s="317"/>
      <c r="G31" s="317"/>
      <c r="H31" s="317"/>
      <c r="I31" s="317"/>
      <c r="J31" s="317"/>
      <c r="K31" s="317"/>
      <c r="L31" s="318"/>
      <c r="M31" s="98">
        <f>SUM(M23:M30)</f>
        <v>0</v>
      </c>
    </row>
    <row r="32" spans="2:13" ht="15.6" customHeight="1" thickBot="1" x14ac:dyDescent="0.45">
      <c r="B32" s="308"/>
      <c r="C32" s="333"/>
      <c r="D32" s="346"/>
      <c r="E32" s="319" t="s">
        <v>113</v>
      </c>
      <c r="F32" s="320"/>
      <c r="G32" s="320"/>
      <c r="H32" s="320"/>
      <c r="I32" s="320"/>
      <c r="J32" s="320"/>
      <c r="K32" s="320"/>
      <c r="L32" s="321"/>
      <c r="M32" s="100">
        <f>SUM(M22,M31)</f>
        <v>0</v>
      </c>
    </row>
    <row r="33" spans="2:13" ht="15.6" customHeight="1" thickBot="1" x14ac:dyDescent="0.45">
      <c r="B33" s="308"/>
      <c r="C33" s="334"/>
      <c r="D33" s="322" t="s">
        <v>128</v>
      </c>
      <c r="E33" s="323"/>
      <c r="F33" s="323"/>
      <c r="G33" s="323"/>
      <c r="H33" s="324"/>
      <c r="I33" s="101"/>
      <c r="J33" s="102"/>
      <c r="K33" s="84" t="s">
        <v>111</v>
      </c>
      <c r="L33" s="85"/>
      <c r="M33" s="86">
        <f t="shared" ref="M33" si="2">ROUNDDOWN(J33*L33,0)</f>
        <v>0</v>
      </c>
    </row>
    <row r="34" spans="2:13" ht="15.6" customHeight="1" x14ac:dyDescent="0.4">
      <c r="B34" s="308"/>
      <c r="C34" s="103" t="s">
        <v>119</v>
      </c>
      <c r="D34" s="313"/>
      <c r="E34" s="314"/>
      <c r="F34" s="314"/>
      <c r="G34" s="314"/>
      <c r="H34" s="315"/>
      <c r="I34" s="88"/>
      <c r="J34" s="89"/>
      <c r="K34" s="104"/>
      <c r="L34" s="91"/>
      <c r="M34" s="92">
        <f>ROUNDDOWN(J34*L34,0)</f>
        <v>0</v>
      </c>
    </row>
    <row r="35" spans="2:13" ht="15.6" customHeight="1" x14ac:dyDescent="0.4">
      <c r="B35" s="308"/>
      <c r="C35" s="105" t="s">
        <v>120</v>
      </c>
      <c r="D35" s="302"/>
      <c r="E35" s="303"/>
      <c r="F35" s="303"/>
      <c r="G35" s="303"/>
      <c r="H35" s="304"/>
      <c r="I35" s="93"/>
      <c r="J35" s="94"/>
      <c r="K35" s="106"/>
      <c r="L35" s="96"/>
      <c r="M35" s="97">
        <f t="shared" si="1"/>
        <v>0</v>
      </c>
    </row>
    <row r="36" spans="2:13" ht="15.6" customHeight="1" thickBot="1" x14ac:dyDescent="0.45">
      <c r="B36" s="309"/>
      <c r="C36" s="310" t="s">
        <v>115</v>
      </c>
      <c r="D36" s="311"/>
      <c r="E36" s="311"/>
      <c r="F36" s="311"/>
      <c r="G36" s="311"/>
      <c r="H36" s="311"/>
      <c r="I36" s="311"/>
      <c r="J36" s="311"/>
      <c r="K36" s="311"/>
      <c r="L36" s="312"/>
      <c r="M36" s="107">
        <f>SUM(M6,M7,M32:M35)</f>
        <v>0</v>
      </c>
    </row>
    <row r="37" spans="2:13" ht="15.6" customHeight="1" x14ac:dyDescent="0.4">
      <c r="B37" s="307" t="s">
        <v>116</v>
      </c>
      <c r="C37" s="108" t="s">
        <v>117</v>
      </c>
      <c r="D37" s="313"/>
      <c r="E37" s="314"/>
      <c r="F37" s="314"/>
      <c r="G37" s="314"/>
      <c r="H37" s="315"/>
      <c r="I37" s="109"/>
      <c r="J37" s="110"/>
      <c r="K37" s="111"/>
      <c r="L37" s="112"/>
      <c r="M37" s="113">
        <f t="shared" si="1"/>
        <v>0</v>
      </c>
    </row>
    <row r="38" spans="2:13" ht="15.6" customHeight="1" x14ac:dyDescent="0.4">
      <c r="B38" s="308"/>
      <c r="C38" s="105" t="s">
        <v>118</v>
      </c>
      <c r="D38" s="302"/>
      <c r="E38" s="303"/>
      <c r="F38" s="303"/>
      <c r="G38" s="303"/>
      <c r="H38" s="304"/>
      <c r="I38" s="93"/>
      <c r="J38" s="94"/>
      <c r="K38" s="106"/>
      <c r="L38" s="96"/>
      <c r="M38" s="97">
        <f t="shared" si="1"/>
        <v>0</v>
      </c>
    </row>
    <row r="39" spans="2:13" ht="15.6" customHeight="1" x14ac:dyDescent="0.4">
      <c r="B39" s="308"/>
      <c r="C39" s="105" t="s">
        <v>119</v>
      </c>
      <c r="D39" s="302"/>
      <c r="E39" s="303"/>
      <c r="F39" s="303"/>
      <c r="G39" s="303"/>
      <c r="H39" s="304"/>
      <c r="I39" s="93"/>
      <c r="J39" s="94"/>
      <c r="K39" s="106"/>
      <c r="L39" s="96"/>
      <c r="M39" s="97">
        <f t="shared" si="1"/>
        <v>0</v>
      </c>
    </row>
    <row r="40" spans="2:13" ht="15.6" customHeight="1" x14ac:dyDescent="0.4">
      <c r="B40" s="308"/>
      <c r="C40" s="105" t="s">
        <v>120</v>
      </c>
      <c r="D40" s="302"/>
      <c r="E40" s="303"/>
      <c r="F40" s="303"/>
      <c r="G40" s="303"/>
      <c r="H40" s="304"/>
      <c r="I40" s="93"/>
      <c r="J40" s="94"/>
      <c r="K40" s="106"/>
      <c r="L40" s="96"/>
      <c r="M40" s="97">
        <f t="shared" si="1"/>
        <v>0</v>
      </c>
    </row>
    <row r="41" spans="2:13" ht="15.6" customHeight="1" x14ac:dyDescent="0.4">
      <c r="B41" s="308"/>
      <c r="C41" s="105" t="s">
        <v>114</v>
      </c>
      <c r="D41" s="302"/>
      <c r="E41" s="303"/>
      <c r="F41" s="303"/>
      <c r="G41" s="303"/>
      <c r="H41" s="304"/>
      <c r="I41" s="93"/>
      <c r="J41" s="94"/>
      <c r="K41" s="106"/>
      <c r="L41" s="96"/>
      <c r="M41" s="97">
        <f t="shared" si="1"/>
        <v>0</v>
      </c>
    </row>
    <row r="42" spans="2:13" ht="15.6" customHeight="1" thickBot="1" x14ac:dyDescent="0.45">
      <c r="B42" s="309"/>
      <c r="C42" s="310" t="s">
        <v>121</v>
      </c>
      <c r="D42" s="311"/>
      <c r="E42" s="311"/>
      <c r="F42" s="311"/>
      <c r="G42" s="311"/>
      <c r="H42" s="311"/>
      <c r="I42" s="311"/>
      <c r="J42" s="311"/>
      <c r="K42" s="311"/>
      <c r="L42" s="312"/>
      <c r="M42" s="107">
        <f>SUM(M37:M41)</f>
        <v>0</v>
      </c>
    </row>
    <row r="43" spans="2:13" ht="15.6" customHeight="1" thickBot="1" x14ac:dyDescent="0.45">
      <c r="B43" s="305" t="s">
        <v>122</v>
      </c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114">
        <f>SUM(M36,M42)</f>
        <v>0</v>
      </c>
    </row>
    <row r="45" spans="2:13" ht="15.6" customHeight="1" x14ac:dyDescent="0.4">
      <c r="C45" s="145" t="s">
        <v>129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2:13" ht="15.6" customHeight="1" x14ac:dyDescent="0.4">
      <c r="C46" s="145" t="s">
        <v>123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2:13" ht="15.6" customHeight="1" x14ac:dyDescent="0.4">
      <c r="C47" s="145" t="s">
        <v>124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</row>
    <row r="48" spans="2:13" ht="15.6" customHeight="1" x14ac:dyDescent="0.4">
      <c r="C48" s="145" t="s">
        <v>130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</row>
    <row r="49" spans="3:13" ht="15.6" customHeight="1" x14ac:dyDescent="0.4">
      <c r="C49" s="145" t="s">
        <v>125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</row>
  </sheetData>
  <mergeCells count="47">
    <mergeCell ref="B1:M1"/>
    <mergeCell ref="B6:B36"/>
    <mergeCell ref="I6:I7"/>
    <mergeCell ref="D7:H7"/>
    <mergeCell ref="D8:D32"/>
    <mergeCell ref="E8:E21"/>
    <mergeCell ref="F8:F15"/>
    <mergeCell ref="F27:H27"/>
    <mergeCell ref="F28:H28"/>
    <mergeCell ref="F29:H29"/>
    <mergeCell ref="F30:H30"/>
    <mergeCell ref="G8:G10"/>
    <mergeCell ref="G11:G13"/>
    <mergeCell ref="G14:G15"/>
    <mergeCell ref="F16:F21"/>
    <mergeCell ref="G16:G17"/>
    <mergeCell ref="G18:G19"/>
    <mergeCell ref="G20:G21"/>
    <mergeCell ref="C5:H5"/>
    <mergeCell ref="C6:H6"/>
    <mergeCell ref="B3:M3"/>
    <mergeCell ref="C7:C33"/>
    <mergeCell ref="E22:L22"/>
    <mergeCell ref="E23:E30"/>
    <mergeCell ref="F23:H23"/>
    <mergeCell ref="F24:H24"/>
    <mergeCell ref="F25:H25"/>
    <mergeCell ref="F26:H26"/>
    <mergeCell ref="C36:L36"/>
    <mergeCell ref="D34:H34"/>
    <mergeCell ref="D35:H35"/>
    <mergeCell ref="E31:L31"/>
    <mergeCell ref="E32:L32"/>
    <mergeCell ref="D33:H33"/>
    <mergeCell ref="C49:M49"/>
    <mergeCell ref="D39:H39"/>
    <mergeCell ref="D40:H40"/>
    <mergeCell ref="D41:H41"/>
    <mergeCell ref="C45:M45"/>
    <mergeCell ref="C46:M46"/>
    <mergeCell ref="C47:M47"/>
    <mergeCell ref="B43:L43"/>
    <mergeCell ref="C48:M48"/>
    <mergeCell ref="B37:B42"/>
    <mergeCell ref="C42:L42"/>
    <mergeCell ref="D37:H37"/>
    <mergeCell ref="D38:H38"/>
  </mergeCells>
  <phoneticPr fontId="4"/>
  <printOptions horizontalCentered="1"/>
  <pageMargins left="0.70866141732283472" right="0.70866141732283472" top="0.74803149606299213" bottom="0.74803149606299213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T26"/>
  <sheetViews>
    <sheetView view="pageBreakPreview" zoomScale="85" zoomScaleNormal="70" zoomScaleSheetLayoutView="85" workbookViewId="0">
      <pane xSplit="18" ySplit="5" topLeftCell="S6" activePane="bottomRight" state="frozen"/>
      <selection pane="topRight" activeCell="S1" sqref="S1"/>
      <selection pane="bottomLeft" activeCell="A6" sqref="A6"/>
      <selection pane="bottomRight" activeCell="K8" sqref="K8:R19"/>
    </sheetView>
  </sheetViews>
  <sheetFormatPr defaultColWidth="8.75" defaultRowHeight="12.75" x14ac:dyDescent="0.4"/>
  <cols>
    <col min="1" max="1" width="8.75" style="36"/>
    <col min="2" max="2" width="10.25" style="47" customWidth="1"/>
    <col min="3" max="3" width="8.75" style="47" customWidth="1"/>
    <col min="4" max="4" width="10.5" style="47" customWidth="1"/>
    <col min="5" max="5" width="12.875" style="47" bestFit="1" customWidth="1"/>
    <col min="6" max="6" width="10.75" style="47" customWidth="1"/>
    <col min="7" max="7" width="10.25" style="47" customWidth="1"/>
    <col min="8" max="8" width="3.25" style="36" customWidth="1"/>
    <col min="9" max="9" width="10.25" style="36" customWidth="1"/>
    <col min="10" max="10" width="3.25" style="36" customWidth="1"/>
    <col min="11" max="11" width="6.75" style="36" bestFit="1" customWidth="1"/>
    <col min="12" max="12" width="10.25" style="36" customWidth="1"/>
    <col min="13" max="13" width="3.25" style="36" customWidth="1"/>
    <col min="14" max="14" width="3.25" style="36" bestFit="1" customWidth="1"/>
    <col min="15" max="15" width="10.25" style="36" customWidth="1"/>
    <col min="16" max="16" width="3.25" style="36" customWidth="1"/>
    <col min="17" max="17" width="10.25" style="36" customWidth="1"/>
    <col min="18" max="18" width="3.25" style="36" customWidth="1"/>
    <col min="19" max="16384" width="8.75" style="36"/>
  </cols>
  <sheetData>
    <row r="1" spans="2:18" x14ac:dyDescent="0.4">
      <c r="B1" s="417" t="s">
        <v>131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</row>
    <row r="3" spans="2:18" x14ac:dyDescent="0.4">
      <c r="B3" s="430" t="s">
        <v>63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</row>
    <row r="5" spans="2:18" ht="26.45" customHeight="1" x14ac:dyDescent="0.4">
      <c r="B5" s="426" t="s">
        <v>64</v>
      </c>
      <c r="C5" s="426"/>
      <c r="D5" s="426"/>
      <c r="E5" s="426"/>
      <c r="F5" s="427" t="s">
        <v>65</v>
      </c>
      <c r="G5" s="428"/>
      <c r="H5" s="429"/>
      <c r="I5" s="427" t="s">
        <v>86</v>
      </c>
      <c r="J5" s="429"/>
      <c r="K5" s="37" t="s">
        <v>66</v>
      </c>
      <c r="L5" s="426" t="s">
        <v>67</v>
      </c>
      <c r="M5" s="426"/>
      <c r="N5" s="427" t="s">
        <v>68</v>
      </c>
      <c r="O5" s="428"/>
      <c r="P5" s="429"/>
      <c r="Q5" s="426" t="s">
        <v>69</v>
      </c>
      <c r="R5" s="426"/>
    </row>
    <row r="6" spans="2:18" ht="26.45" customHeight="1" x14ac:dyDescent="0.4">
      <c r="B6" s="384" t="s">
        <v>70</v>
      </c>
      <c r="C6" s="385"/>
      <c r="D6" s="385"/>
      <c r="E6" s="386"/>
      <c r="F6" s="76" t="s">
        <v>71</v>
      </c>
      <c r="G6" s="77"/>
      <c r="H6" s="414" t="s">
        <v>72</v>
      </c>
      <c r="I6" s="411">
        <f>IFERROR(MIN(G6:G7),0)</f>
        <v>0</v>
      </c>
      <c r="J6" s="383" t="s">
        <v>87</v>
      </c>
      <c r="K6" s="361" t="s">
        <v>73</v>
      </c>
      <c r="L6" s="411">
        <f>ROUNDDOWN(I6*2/3,0)</f>
        <v>0</v>
      </c>
      <c r="M6" s="383" t="s">
        <v>72</v>
      </c>
      <c r="N6" s="411">
        <v>150000</v>
      </c>
      <c r="O6" s="381"/>
      <c r="P6" s="383" t="s">
        <v>72</v>
      </c>
      <c r="Q6" s="377">
        <f>ROUNDDOWN(IF(L6&gt;N6,N6,L6),-3)</f>
        <v>0</v>
      </c>
      <c r="R6" s="374" t="s">
        <v>72</v>
      </c>
    </row>
    <row r="7" spans="2:18" ht="26.45" customHeight="1" x14ac:dyDescent="0.4">
      <c r="B7" s="387"/>
      <c r="C7" s="388"/>
      <c r="D7" s="388"/>
      <c r="E7" s="389"/>
      <c r="F7" s="78" t="s">
        <v>74</v>
      </c>
      <c r="G7" s="79"/>
      <c r="H7" s="415"/>
      <c r="I7" s="371"/>
      <c r="J7" s="373"/>
      <c r="K7" s="362"/>
      <c r="L7" s="370"/>
      <c r="M7" s="372"/>
      <c r="N7" s="370"/>
      <c r="O7" s="425"/>
      <c r="P7" s="372"/>
      <c r="Q7" s="378"/>
      <c r="R7" s="375"/>
    </row>
    <row r="8" spans="2:18" ht="26.45" customHeight="1" x14ac:dyDescent="0.4">
      <c r="B8" s="390" t="s">
        <v>97</v>
      </c>
      <c r="C8" s="385" t="s">
        <v>83</v>
      </c>
      <c r="D8" s="385"/>
      <c r="E8" s="386"/>
      <c r="F8" s="76" t="s">
        <v>71</v>
      </c>
      <c r="G8" s="77"/>
      <c r="H8" s="414" t="s">
        <v>72</v>
      </c>
      <c r="I8" s="411">
        <f>IFERROR(MIN(G8:G9),0)</f>
        <v>0</v>
      </c>
      <c r="J8" s="383" t="s">
        <v>87</v>
      </c>
      <c r="K8" s="352"/>
      <c r="L8" s="353"/>
      <c r="M8" s="353"/>
      <c r="N8" s="353"/>
      <c r="O8" s="353"/>
      <c r="P8" s="353"/>
      <c r="Q8" s="353"/>
      <c r="R8" s="354"/>
    </row>
    <row r="9" spans="2:18" ht="26.45" customHeight="1" x14ac:dyDescent="0.4">
      <c r="B9" s="391"/>
      <c r="C9" s="388"/>
      <c r="D9" s="388"/>
      <c r="E9" s="389"/>
      <c r="F9" s="78" t="s">
        <v>74</v>
      </c>
      <c r="G9" s="79"/>
      <c r="H9" s="415"/>
      <c r="I9" s="371"/>
      <c r="J9" s="373"/>
      <c r="K9" s="355"/>
      <c r="L9" s="356"/>
      <c r="M9" s="356"/>
      <c r="N9" s="356"/>
      <c r="O9" s="356"/>
      <c r="P9" s="356"/>
      <c r="Q9" s="356"/>
      <c r="R9" s="357"/>
    </row>
    <row r="10" spans="2:18" ht="26.45" customHeight="1" x14ac:dyDescent="0.4">
      <c r="B10" s="391"/>
      <c r="C10" s="386" t="s">
        <v>96</v>
      </c>
      <c r="D10" s="416" t="s">
        <v>75</v>
      </c>
      <c r="E10" s="80" t="s">
        <v>76</v>
      </c>
      <c r="F10" s="350"/>
      <c r="G10" s="351"/>
      <c r="H10" s="59" t="s">
        <v>72</v>
      </c>
      <c r="I10" s="364"/>
      <c r="J10" s="365"/>
      <c r="K10" s="355"/>
      <c r="L10" s="356"/>
      <c r="M10" s="356"/>
      <c r="N10" s="356"/>
      <c r="O10" s="356"/>
      <c r="P10" s="356"/>
      <c r="Q10" s="356"/>
      <c r="R10" s="357"/>
    </row>
    <row r="11" spans="2:18" ht="26.45" customHeight="1" x14ac:dyDescent="0.4">
      <c r="B11" s="391"/>
      <c r="C11" s="412"/>
      <c r="D11" s="416"/>
      <c r="E11" s="80" t="s">
        <v>99</v>
      </c>
      <c r="F11" s="350"/>
      <c r="G11" s="351"/>
      <c r="H11" s="59" t="s">
        <v>72</v>
      </c>
      <c r="I11" s="366"/>
      <c r="J11" s="367"/>
      <c r="K11" s="355"/>
      <c r="L11" s="356"/>
      <c r="M11" s="356"/>
      <c r="N11" s="356"/>
      <c r="O11" s="356"/>
      <c r="P11" s="356"/>
      <c r="Q11" s="356"/>
      <c r="R11" s="357"/>
    </row>
    <row r="12" spans="2:18" ht="26.45" customHeight="1" x14ac:dyDescent="0.4">
      <c r="B12" s="391"/>
      <c r="C12" s="412"/>
      <c r="D12" s="416" t="s">
        <v>77</v>
      </c>
      <c r="E12" s="80" t="s">
        <v>76</v>
      </c>
      <c r="F12" s="350"/>
      <c r="G12" s="351"/>
      <c r="H12" s="59" t="s">
        <v>72</v>
      </c>
      <c r="I12" s="366"/>
      <c r="J12" s="367"/>
      <c r="K12" s="355"/>
      <c r="L12" s="356"/>
      <c r="M12" s="356"/>
      <c r="N12" s="356"/>
      <c r="O12" s="356"/>
      <c r="P12" s="356"/>
      <c r="Q12" s="356"/>
      <c r="R12" s="357"/>
    </row>
    <row r="13" spans="2:18" ht="26.45" customHeight="1" x14ac:dyDescent="0.4">
      <c r="B13" s="391"/>
      <c r="C13" s="412"/>
      <c r="D13" s="416"/>
      <c r="E13" s="80" t="s">
        <v>99</v>
      </c>
      <c r="F13" s="350"/>
      <c r="G13" s="351"/>
      <c r="H13" s="59" t="s">
        <v>72</v>
      </c>
      <c r="I13" s="368"/>
      <c r="J13" s="369"/>
      <c r="K13" s="355"/>
      <c r="L13" s="356"/>
      <c r="M13" s="356"/>
      <c r="N13" s="356"/>
      <c r="O13" s="356"/>
      <c r="P13" s="356"/>
      <c r="Q13" s="356"/>
      <c r="R13" s="357"/>
    </row>
    <row r="14" spans="2:18" ht="26.45" customHeight="1" x14ac:dyDescent="0.4">
      <c r="B14" s="391"/>
      <c r="C14" s="412"/>
      <c r="D14" s="393" t="s">
        <v>78</v>
      </c>
      <c r="E14" s="395"/>
      <c r="F14" s="411">
        <f>SUM(F10,F12)</f>
        <v>0</v>
      </c>
      <c r="G14" s="381"/>
      <c r="H14" s="383" t="s">
        <v>72</v>
      </c>
      <c r="I14" s="411">
        <f>IFERROR(MIN(F14:G17),0)</f>
        <v>0</v>
      </c>
      <c r="J14" s="383" t="s">
        <v>87</v>
      </c>
      <c r="K14" s="355"/>
      <c r="L14" s="356"/>
      <c r="M14" s="356"/>
      <c r="N14" s="356"/>
      <c r="O14" s="356"/>
      <c r="P14" s="356"/>
      <c r="Q14" s="356"/>
      <c r="R14" s="357"/>
    </row>
    <row r="15" spans="2:18" ht="26.45" customHeight="1" x14ac:dyDescent="0.4">
      <c r="B15" s="391"/>
      <c r="C15" s="412"/>
      <c r="D15" s="399"/>
      <c r="E15" s="401"/>
      <c r="F15" s="371"/>
      <c r="G15" s="413"/>
      <c r="H15" s="373"/>
      <c r="I15" s="370"/>
      <c r="J15" s="372"/>
      <c r="K15" s="355"/>
      <c r="L15" s="356"/>
      <c r="M15" s="356"/>
      <c r="N15" s="356"/>
      <c r="O15" s="356"/>
      <c r="P15" s="356"/>
      <c r="Q15" s="356"/>
      <c r="R15" s="357"/>
    </row>
    <row r="16" spans="2:18" ht="26.45" customHeight="1" x14ac:dyDescent="0.4">
      <c r="B16" s="391"/>
      <c r="C16" s="412"/>
      <c r="D16" s="393" t="s">
        <v>100</v>
      </c>
      <c r="E16" s="395"/>
      <c r="F16" s="411">
        <f>SUM(F11,F13)</f>
        <v>0</v>
      </c>
      <c r="G16" s="381"/>
      <c r="H16" s="383" t="s">
        <v>72</v>
      </c>
      <c r="I16" s="370">
        <f t="shared" ref="I16" si="0">IFERROR(MIN(G16:G17),0)</f>
        <v>0</v>
      </c>
      <c r="J16" s="372"/>
      <c r="K16" s="355"/>
      <c r="L16" s="356"/>
      <c r="M16" s="356"/>
      <c r="N16" s="356"/>
      <c r="O16" s="356"/>
      <c r="P16" s="356"/>
      <c r="Q16" s="356"/>
      <c r="R16" s="357"/>
    </row>
    <row r="17" spans="2:20" ht="26.45" customHeight="1" x14ac:dyDescent="0.4">
      <c r="B17" s="391"/>
      <c r="C17" s="389"/>
      <c r="D17" s="399"/>
      <c r="E17" s="401"/>
      <c r="F17" s="371"/>
      <c r="G17" s="413"/>
      <c r="H17" s="373"/>
      <c r="I17" s="370"/>
      <c r="J17" s="372"/>
      <c r="K17" s="355"/>
      <c r="L17" s="356"/>
      <c r="M17" s="356"/>
      <c r="N17" s="356"/>
      <c r="O17" s="356"/>
      <c r="P17" s="356"/>
      <c r="Q17" s="356"/>
      <c r="R17" s="357"/>
    </row>
    <row r="18" spans="2:20" ht="26.45" customHeight="1" x14ac:dyDescent="0.4">
      <c r="B18" s="391"/>
      <c r="C18" s="385" t="s">
        <v>85</v>
      </c>
      <c r="D18" s="385"/>
      <c r="E18" s="386"/>
      <c r="F18" s="76" t="s">
        <v>71</v>
      </c>
      <c r="G18" s="77"/>
      <c r="H18" s="414" t="s">
        <v>72</v>
      </c>
      <c r="I18" s="370">
        <f>IFERROR(MIN(G18:G19),0)</f>
        <v>0</v>
      </c>
      <c r="J18" s="372" t="s">
        <v>87</v>
      </c>
      <c r="K18" s="355"/>
      <c r="L18" s="356"/>
      <c r="M18" s="356"/>
      <c r="N18" s="356"/>
      <c r="O18" s="356"/>
      <c r="P18" s="356"/>
      <c r="Q18" s="356"/>
      <c r="R18" s="357"/>
    </row>
    <row r="19" spans="2:20" ht="26.45" customHeight="1" x14ac:dyDescent="0.4">
      <c r="B19" s="391"/>
      <c r="C19" s="388"/>
      <c r="D19" s="388"/>
      <c r="E19" s="389"/>
      <c r="F19" s="78" t="s">
        <v>74</v>
      </c>
      <c r="G19" s="79"/>
      <c r="H19" s="415"/>
      <c r="I19" s="371"/>
      <c r="J19" s="373"/>
      <c r="K19" s="358"/>
      <c r="L19" s="359"/>
      <c r="M19" s="359"/>
      <c r="N19" s="359"/>
      <c r="O19" s="359"/>
      <c r="P19" s="359"/>
      <c r="Q19" s="359"/>
      <c r="R19" s="360"/>
    </row>
    <row r="20" spans="2:20" ht="26.45" customHeight="1" x14ac:dyDescent="0.4">
      <c r="B20" s="391"/>
      <c r="C20" s="393" t="s">
        <v>101</v>
      </c>
      <c r="D20" s="394"/>
      <c r="E20" s="395"/>
      <c r="F20" s="402"/>
      <c r="G20" s="403"/>
      <c r="H20" s="404"/>
      <c r="I20" s="411">
        <f>SUM(I8,I14,I18)</f>
        <v>0</v>
      </c>
      <c r="J20" s="383" t="s">
        <v>87</v>
      </c>
      <c r="K20" s="361" t="s">
        <v>102</v>
      </c>
      <c r="L20" s="421">
        <f>ROUNDDOWN(I20*0.4,0)</f>
        <v>0</v>
      </c>
      <c r="M20" s="380" t="s">
        <v>72</v>
      </c>
      <c r="N20" s="38" t="s">
        <v>55</v>
      </c>
      <c r="O20" s="381" t="s">
        <v>79</v>
      </c>
      <c r="P20" s="382"/>
      <c r="Q20" s="377">
        <f>ROUNDDOWN(IF(N20="☑",MIN(L20,O21)),-3)</f>
        <v>0</v>
      </c>
      <c r="R20" s="374" t="s">
        <v>72</v>
      </c>
      <c r="T20" s="36" t="s">
        <v>56</v>
      </c>
    </row>
    <row r="21" spans="2:20" ht="26.45" customHeight="1" x14ac:dyDescent="0.4">
      <c r="B21" s="391"/>
      <c r="C21" s="396"/>
      <c r="D21" s="397"/>
      <c r="E21" s="398"/>
      <c r="F21" s="405"/>
      <c r="G21" s="406"/>
      <c r="H21" s="407"/>
      <c r="I21" s="370"/>
      <c r="J21" s="372"/>
      <c r="K21" s="362"/>
      <c r="L21" s="411">
        <f t="shared" ref="L21" si="1">ROUNDDOWN(F21*2/3,0)</f>
        <v>0</v>
      </c>
      <c r="M21" s="383"/>
      <c r="N21" s="39"/>
      <c r="O21" s="40">
        <v>300000</v>
      </c>
      <c r="P21" s="41" t="s">
        <v>72</v>
      </c>
      <c r="Q21" s="378"/>
      <c r="R21" s="375"/>
      <c r="T21" s="36" t="s">
        <v>55</v>
      </c>
    </row>
    <row r="22" spans="2:20" ht="26.45" customHeight="1" x14ac:dyDescent="0.4">
      <c r="B22" s="391"/>
      <c r="C22" s="396"/>
      <c r="D22" s="397"/>
      <c r="E22" s="398"/>
      <c r="F22" s="405"/>
      <c r="G22" s="406"/>
      <c r="H22" s="407"/>
      <c r="I22" s="370"/>
      <c r="J22" s="372"/>
      <c r="K22" s="361" t="s">
        <v>89</v>
      </c>
      <c r="L22" s="421">
        <f>ROUNDDOWN(I20*0.8,0)</f>
        <v>0</v>
      </c>
      <c r="M22" s="380" t="s">
        <v>72</v>
      </c>
      <c r="N22" s="38" t="s">
        <v>55</v>
      </c>
      <c r="O22" s="381" t="s">
        <v>80</v>
      </c>
      <c r="P22" s="382"/>
      <c r="Q22" s="377">
        <f>ROUNDDOWN(IF(N22="☑",MIN(L22,O23)),-3)</f>
        <v>0</v>
      </c>
      <c r="R22" s="374" t="s">
        <v>72</v>
      </c>
    </row>
    <row r="23" spans="2:20" ht="26.45" customHeight="1" x14ac:dyDescent="0.4">
      <c r="B23" s="392"/>
      <c r="C23" s="399"/>
      <c r="D23" s="400"/>
      <c r="E23" s="401"/>
      <c r="F23" s="408"/>
      <c r="G23" s="409"/>
      <c r="H23" s="410"/>
      <c r="I23" s="371"/>
      <c r="J23" s="373"/>
      <c r="K23" s="363"/>
      <c r="L23" s="421">
        <f t="shared" ref="L23" si="2">ROUNDDOWN(F23*2/3,0)</f>
        <v>0</v>
      </c>
      <c r="M23" s="380"/>
      <c r="N23" s="42"/>
      <c r="O23" s="58">
        <v>700000</v>
      </c>
      <c r="P23" s="57" t="s">
        <v>72</v>
      </c>
      <c r="Q23" s="379"/>
      <c r="R23" s="376"/>
    </row>
    <row r="24" spans="2:20" ht="26.45" customHeight="1" x14ac:dyDescent="0.4">
      <c r="B24" s="418" t="s">
        <v>81</v>
      </c>
      <c r="C24" s="418"/>
      <c r="D24" s="418"/>
      <c r="E24" s="418"/>
      <c r="F24" s="419">
        <f>SUM(G6,G8,F16,G18)</f>
        <v>0</v>
      </c>
      <c r="G24" s="420"/>
      <c r="H24" s="43" t="s">
        <v>72</v>
      </c>
      <c r="I24" s="422"/>
      <c r="J24" s="423"/>
      <c r="K24" s="423"/>
      <c r="L24" s="423"/>
      <c r="M24" s="423"/>
      <c r="N24" s="423"/>
      <c r="O24" s="423"/>
      <c r="P24" s="424"/>
      <c r="Q24" s="44">
        <f>SUM(Q6,Q20,Q22)</f>
        <v>0</v>
      </c>
      <c r="R24" s="43" t="s">
        <v>72</v>
      </c>
    </row>
    <row r="25" spans="2:20" x14ac:dyDescent="0.4">
      <c r="B25" s="45"/>
      <c r="C25" s="45"/>
      <c r="D25" s="45"/>
      <c r="E25" s="45"/>
      <c r="F25" s="45"/>
      <c r="G25" s="45"/>
      <c r="Q25" s="40"/>
      <c r="R25" s="46"/>
    </row>
    <row r="26" spans="2:20" x14ac:dyDescent="0.4">
      <c r="B26" s="417" t="s">
        <v>98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</row>
  </sheetData>
  <mergeCells count="65">
    <mergeCell ref="B1:Q1"/>
    <mergeCell ref="B5:E5"/>
    <mergeCell ref="F5:H5"/>
    <mergeCell ref="L5:M5"/>
    <mergeCell ref="N5:P5"/>
    <mergeCell ref="Q5:R5"/>
    <mergeCell ref="B3:R3"/>
    <mergeCell ref="I5:J5"/>
    <mergeCell ref="N6:O7"/>
    <mergeCell ref="P6:P7"/>
    <mergeCell ref="Q6:Q7"/>
    <mergeCell ref="R6:R7"/>
    <mergeCell ref="H8:H9"/>
    <mergeCell ref="H6:H7"/>
    <mergeCell ref="L6:L7"/>
    <mergeCell ref="M6:M7"/>
    <mergeCell ref="J6:J7"/>
    <mergeCell ref="J8:J9"/>
    <mergeCell ref="I6:I7"/>
    <mergeCell ref="K6:K7"/>
    <mergeCell ref="I8:I9"/>
    <mergeCell ref="D12:D13"/>
    <mergeCell ref="F12:G12"/>
    <mergeCell ref="F13:G13"/>
    <mergeCell ref="D14:E15"/>
    <mergeCell ref="F14:G15"/>
    <mergeCell ref="B26:R26"/>
    <mergeCell ref="B24:E24"/>
    <mergeCell ref="F24:G24"/>
    <mergeCell ref="L20:L21"/>
    <mergeCell ref="M20:M21"/>
    <mergeCell ref="O20:P20"/>
    <mergeCell ref="L22:L23"/>
    <mergeCell ref="I24:P24"/>
    <mergeCell ref="B6:E7"/>
    <mergeCell ref="B8:B23"/>
    <mergeCell ref="C20:E23"/>
    <mergeCell ref="F20:H23"/>
    <mergeCell ref="J20:J23"/>
    <mergeCell ref="I20:I23"/>
    <mergeCell ref="C10:C17"/>
    <mergeCell ref="C8:E9"/>
    <mergeCell ref="C18:E19"/>
    <mergeCell ref="D16:E17"/>
    <mergeCell ref="F16:G17"/>
    <mergeCell ref="H16:H17"/>
    <mergeCell ref="I14:I17"/>
    <mergeCell ref="J14:J17"/>
    <mergeCell ref="H18:H19"/>
    <mergeCell ref="D10:D11"/>
    <mergeCell ref="F10:G10"/>
    <mergeCell ref="K8:R19"/>
    <mergeCell ref="K20:K21"/>
    <mergeCell ref="K22:K23"/>
    <mergeCell ref="I10:J13"/>
    <mergeCell ref="I18:I19"/>
    <mergeCell ref="J18:J19"/>
    <mergeCell ref="R20:R21"/>
    <mergeCell ref="R22:R23"/>
    <mergeCell ref="Q20:Q21"/>
    <mergeCell ref="Q22:Q23"/>
    <mergeCell ref="M22:M23"/>
    <mergeCell ref="O22:P22"/>
    <mergeCell ref="F11:G11"/>
    <mergeCell ref="H14:H15"/>
  </mergeCells>
  <phoneticPr fontId="4"/>
  <dataValidations count="1">
    <dataValidation type="list" allowBlank="1" showInputMessage="1" showErrorMessage="1" sqref="N22 N20" xr:uid="{00000000-0002-0000-0200-000000000000}">
      <formula1>$T$20:$T$21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</worksheet>
</file>