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経営総務課\水道経営係\05_経営\02_経営分析資料\R6決算\03_照会\"/>
    </mc:Choice>
  </mc:AlternateContent>
  <xr:revisionPtr revIDLastSave="0" documentId="13_ncr:1_{980D9313-C6A4-434C-BA9C-C4E10BAD39F3}" xr6:coauthVersionLast="47" xr6:coauthVersionMax="47" xr10:uidLastSave="{00000000-0000-0000-0000-000000000000}"/>
  <workbookProtection workbookAlgorithmName="SHA-512" workbookHashValue="vASEsRviMJEgZfvHeLo0jDZ01O10KkPbFGZ1fNQMB/qK184oUg/EsgSucKOX1m2AazvplM1+8zkHjvpCOeYVnQ==" workbookSaltValue="432chXn+1cnmSw22bVDzag==" workbookSpinCount="100000" lockStructure="1"/>
  <bookViews>
    <workbookView xWindow="705" yWindow="0" windowWidth="26520" windowHeight="1546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EC10" i="5" s="1"/>
  <c r="C10" i="5"/>
  <c r="CU10" i="5" s="1"/>
  <c r="B10" i="5"/>
  <c r="CT10" i="5" s="1"/>
  <c r="DZ9" i="5"/>
  <c r="DO9" i="5"/>
  <c r="DD9" i="5"/>
  <c r="CS9" i="5"/>
  <c r="CH9" i="5"/>
  <c r="BW9" i="5"/>
  <c r="BL9" i="5"/>
  <c r="BA9" i="5"/>
  <c r="AP9" i="5"/>
  <c r="AE9" i="5"/>
  <c r="T9" i="5"/>
  <c r="EJ6" i="5"/>
  <c r="EI6" i="5"/>
  <c r="EE12" i="5" s="1"/>
  <c r="EH6" i="5"/>
  <c r="ED12" i="5" s="1"/>
  <c r="EG6" i="5"/>
  <c r="EF6" i="5"/>
  <c r="NX81" i="4"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HL80" i="4" s="1"/>
  <c r="DO6" i="5"/>
  <c r="DP11" i="5" s="1"/>
  <c r="DN6" i="5"/>
  <c r="HK90" i="4" s="1"/>
  <c r="DM6" i="5"/>
  <c r="DL6" i="5"/>
  <c r="DB81" i="4"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E6" i="5"/>
  <c r="CA12" i="5" s="1"/>
  <c r="CD6" i="5"/>
  <c r="BZ12" i="5" s="1"/>
  <c r="CC6" i="5"/>
  <c r="CB6" i="5"/>
  <c r="CA6" i="5"/>
  <c r="CB11" i="5" s="1"/>
  <c r="BZ6" i="5"/>
  <c r="CA11" i="5" s="1"/>
  <c r="BY6" i="5"/>
  <c r="BZ11" i="5" s="1"/>
  <c r="BX6" i="5"/>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DG90" i="4"/>
  <c r="CF90" i="4"/>
  <c r="BE90" i="4"/>
  <c r="C90" i="4"/>
  <c r="RA81" i="4"/>
  <c r="PZ81" i="4"/>
  <c r="MW81" i="4"/>
  <c r="KO81" i="4"/>
  <c r="JN81" i="4"/>
  <c r="IM81" i="4"/>
  <c r="GK81" i="4"/>
  <c r="CA81" i="4"/>
  <c r="AZ81" i="4"/>
  <c r="RA80" i="4"/>
  <c r="PZ80" i="4"/>
  <c r="OY80" i="4"/>
  <c r="NX80" i="4"/>
  <c r="MW80" i="4"/>
  <c r="KO80" i="4"/>
  <c r="JN80" i="4"/>
  <c r="GK80" i="4"/>
  <c r="EC80" i="4"/>
  <c r="DB80" i="4"/>
  <c r="CA80" i="4"/>
  <c r="Y80" i="4"/>
  <c r="RA79" i="4"/>
  <c r="PZ79" i="4"/>
  <c r="OY79" i="4"/>
  <c r="NX79" i="4"/>
  <c r="KO79" i="4"/>
  <c r="JN79" i="4"/>
  <c r="IM79" i="4"/>
  <c r="GK79" i="4"/>
  <c r="EC79" i="4"/>
  <c r="DB79" i="4"/>
  <c r="Y79" i="4"/>
  <c r="RH56" i="4"/>
  <c r="OZ56" i="4"/>
  <c r="OF56" i="4"/>
  <c r="MN56" i="4"/>
  <c r="LT56" i="4"/>
  <c r="KF56" i="4"/>
  <c r="JL56" i="4"/>
  <c r="GZ56" i="4"/>
  <c r="GF56" i="4"/>
  <c r="CZ56" i="4"/>
  <c r="CF56" i="4"/>
  <c r="BL56" i="4"/>
  <c r="AR56" i="4"/>
  <c r="X56" i="4"/>
  <c r="PT55" i="4"/>
  <c r="OZ55" i="4"/>
  <c r="OF55" i="4"/>
  <c r="KZ55" i="4"/>
  <c r="KF55" i="4"/>
  <c r="HT55" i="4"/>
  <c r="GZ55" i="4"/>
  <c r="ER55" i="4"/>
  <c r="CZ55" i="4"/>
  <c r="CF55" i="4"/>
  <c r="X55" i="4"/>
  <c r="RH54" i="4"/>
  <c r="QN54" i="4"/>
  <c r="PT54" i="4"/>
  <c r="OZ54" i="4"/>
  <c r="OF54" i="4"/>
  <c r="MN54" i="4"/>
  <c r="LT54" i="4"/>
  <c r="KZ54" i="4"/>
  <c r="KF54" i="4"/>
  <c r="HT54" i="4"/>
  <c r="GZ54" i="4"/>
  <c r="GF54" i="4"/>
  <c r="ER54" i="4"/>
  <c r="CZ54" i="4"/>
  <c r="CF54" i="4"/>
  <c r="AR54" i="4"/>
  <c r="X54" i="4"/>
  <c r="RH33" i="4"/>
  <c r="PT33" i="4"/>
  <c r="OZ33" i="4"/>
  <c r="OF33" i="4"/>
  <c r="MN33" i="4"/>
  <c r="LT33" i="4"/>
  <c r="KF33" i="4"/>
  <c r="JL33" i="4"/>
  <c r="HT33" i="4"/>
  <c r="GZ33" i="4"/>
  <c r="GF33" i="4"/>
  <c r="ER33" i="4"/>
  <c r="CF33" i="4"/>
  <c r="BL33" i="4"/>
  <c r="AR33" i="4"/>
  <c r="PT32" i="4"/>
  <c r="OZ32" i="4"/>
  <c r="KZ32" i="4"/>
  <c r="KF32" i="4"/>
  <c r="HT32" i="4"/>
  <c r="GZ32" i="4"/>
  <c r="GF32" i="4"/>
  <c r="ER32" i="4"/>
  <c r="CZ32" i="4"/>
  <c r="CF32" i="4"/>
  <c r="AR32" i="4"/>
  <c r="X32" i="4"/>
  <c r="RH31" i="4"/>
  <c r="QN31" i="4"/>
  <c r="PT31" i="4"/>
  <c r="OZ31" i="4"/>
  <c r="OF31" i="4"/>
  <c r="MN31" i="4"/>
  <c r="LT31" i="4"/>
  <c r="KZ31" i="4"/>
  <c r="KF31" i="4"/>
  <c r="HT31" i="4"/>
  <c r="GZ31" i="4"/>
  <c r="GF31" i="4"/>
  <c r="ER31" i="4"/>
  <c r="CZ31" i="4"/>
  <c r="CF31" i="4"/>
  <c r="AR31" i="4"/>
  <c r="X31" i="4"/>
  <c r="LZ10" i="4"/>
  <c r="IT10" i="4"/>
  <c r="FN10" i="4"/>
  <c r="CH10" i="4"/>
  <c r="B10" i="4"/>
  <c r="PF8" i="4"/>
  <c r="LZ8" i="4"/>
  <c r="IT8" i="4"/>
  <c r="FN8" i="4"/>
  <c r="CH8" i="4"/>
  <c r="B8" i="4"/>
  <c r="B5" i="4"/>
  <c r="Y10" i="5" l="1"/>
  <c r="BM10" i="5"/>
  <c r="CL10" i="5"/>
  <c r="ED10" i="5"/>
  <c r="AF10" i="5"/>
  <c r="BQ10" i="5"/>
  <c r="DE10" i="5"/>
  <c r="AI10" i="5"/>
  <c r="BX10" i="5"/>
  <c r="DI10" i="5"/>
  <c r="AJ10" i="5"/>
  <c r="CA10" i="5"/>
  <c r="DP10" i="5"/>
  <c r="AS10" i="5"/>
  <c r="CB10" i="5"/>
  <c r="DS10" i="5"/>
  <c r="U10" i="5"/>
  <c r="AT10" i="5"/>
  <c r="CK10" i="5"/>
  <c r="DT10" i="5"/>
  <c r="AG12" i="5"/>
  <c r="FL33" i="4"/>
  <c r="BE12" i="5"/>
  <c r="QN33" i="4"/>
  <c r="BY12" i="5"/>
  <c r="FL56" i="4"/>
  <c r="LT32" i="4"/>
  <c r="RH32" i="4"/>
  <c r="KZ33" i="4"/>
  <c r="KZ56" i="4"/>
  <c r="X33" i="4"/>
  <c r="CZ33" i="4"/>
  <c r="AR55" i="4"/>
  <c r="GF55" i="4"/>
  <c r="HL81" i="4"/>
  <c r="OF32" i="4"/>
  <c r="LT55" i="4"/>
  <c r="RH55" i="4"/>
  <c r="AZ80" i="4"/>
  <c r="FL32" i="4"/>
  <c r="AG11" i="5"/>
  <c r="QN32" i="4"/>
  <c r="BE11" i="5"/>
  <c r="FL55" i="4"/>
  <c r="BY11" i="5"/>
  <c r="BX12" i="5"/>
  <c r="ER56" i="4"/>
  <c r="CB12" i="5"/>
  <c r="HT56" i="4"/>
  <c r="CW12" i="5"/>
  <c r="QN56" i="4"/>
  <c r="DE12" i="5"/>
  <c r="Y81" i="4"/>
  <c r="DI12" i="5"/>
  <c r="EC81" i="4"/>
  <c r="DR11" i="5"/>
  <c r="IM80" i="4"/>
  <c r="EC12" i="5"/>
  <c r="OY81" i="4"/>
  <c r="W11" i="5"/>
  <c r="AU11" i="5"/>
  <c r="BO11" i="5"/>
  <c r="CI11" i="5"/>
  <c r="CM11" i="5"/>
  <c r="CW11" i="5"/>
  <c r="DQ11" i="5"/>
  <c r="DH12" i="5"/>
  <c r="EB12" i="5"/>
  <c r="PT56" i="4"/>
  <c r="AZ79" i="4"/>
  <c r="V10" i="5"/>
  <c r="BD10" i="5"/>
  <c r="BN10" i="5"/>
  <c r="CV10" i="5"/>
  <c r="DF10" i="5"/>
  <c r="AQ11" i="5"/>
  <c r="BL31" i="4"/>
  <c r="FL31" i="4"/>
  <c r="JL31" i="4"/>
  <c r="BL54" i="4"/>
  <c r="FL54" i="4"/>
  <c r="JL54" i="4"/>
  <c r="CA79" i="4"/>
  <c r="HL79" i="4"/>
  <c r="MW79" i="4"/>
  <c r="W10" i="5"/>
  <c r="AG10" i="5"/>
  <c r="AQ10" i="5"/>
  <c r="AU10" i="5"/>
  <c r="BE10" i="5"/>
  <c r="BO10" i="5"/>
  <c r="BY10" i="5"/>
  <c r="CI10" i="5"/>
  <c r="CM10" i="5"/>
  <c r="CW10" i="5"/>
  <c r="DG10" i="5"/>
  <c r="DQ10" i="5"/>
  <c r="EA10" i="5"/>
  <c r="EE10" i="5"/>
  <c r="X10" i="5"/>
  <c r="AH10" i="5"/>
  <c r="AR10" i="5"/>
  <c r="BB10" i="5"/>
  <c r="BF10" i="5"/>
  <c r="BP10" i="5"/>
  <c r="BZ10" i="5"/>
  <c r="CJ10" i="5"/>
  <c r="DR10" i="5"/>
  <c r="EB10" i="5"/>
  <c r="BC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<sst xmlns="http://schemas.openxmlformats.org/spreadsheetml/2006/main" count="262" uniqueCount="108">
  <si>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</si>
  <si>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</si>
  <si>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</si>
  <si>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</si>
  <si>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</si>
  <si>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</si>
  <si>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</si>
  <si>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</si>
  <si>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</si>
  <si>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</si>
  <si>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</si>
  <si>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</si>
  <si>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</si>
  <si>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</si>
  <si>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</si>
  <si>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</si>
  <si>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</si>
  <si>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</si>
  <si>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</si>
  <si>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</si>
  <si>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</si>
  <si>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</si>
  <si>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</si>
  <si>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</si>
  <si>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</si>
  <si>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</si>
  <si>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</si>
  <si>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</si>
  <si>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</si>
  <si>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</si>
  <si>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</si>
  <si>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</si>
  <si>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</si>
  <si>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</si>
  <si>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</si>
  <si>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</si>
  <si>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</si>
  <si>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</si>
  <si>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</si>
  <si>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</si>
  <si>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</si>
  <si>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</si>
  <si>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</si>
  <si>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</si>
  <si>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</si>
  <si>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</si>
  <si>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</si>
  <si>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</si>
  <si>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</si>
  <si>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</si>
  <si>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</si>
  <si>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</si>
  <si>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</si>
  <si>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</si>
  <si>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</si>
  <si>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</si>
  <si>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</si>
  <si>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</si>
  <si>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</si>
  <si>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</si>
  <si>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</si>
  <si>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</si>
  <si>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</si>
  <si>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</si>
  <si>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</si>
  <si>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</si>
  <si>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</si>
  <si>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</si>
  <si>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</si>
  <si>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</si>
  <si>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</si>
  <si>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</si>
  <si>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</si>
  <si>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</si>
  <si>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</si>
  <si>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</si>
  <si>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</si>
  <si>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</si>
  <si>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</si>
  <si>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</si>
  <si>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</si>
  <si>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</si>
  <si>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</si>
  <si>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</si>
  <si>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</si>
  <si>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</si>
  <si>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</si>
  <si>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</si>
  <si>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</si>
  <si>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032093</t>
  </si>
  <si>
    <t>46</t>
  </si>
  <si>
    <t>02</t>
  </si>
  <si>
    <t>0</t>
  </si>
  <si>
    <t>000</t>
  </si>
  <si>
    <t>岩手県　一関市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</si>
  <si>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</si>
  <si>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</si>
  <si>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</si>
  <si>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</si>
  <si>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</si>
  <si>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</si>
  <si>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</si>
  <si>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</si>
  <si>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</si>
  <si>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</si>
  <si>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経年で数値の上昇がみられるため更新財源の確保に努めていきます。
②管路経年化率
　耐用年数を経過した管路はありません。
③管路更新率
　耐用年数を経過した管路がないため更新工事を行っていません。</t>
    <phoneticPr fontId="5"/>
  </si>
  <si>
    <t>①経常収支比率
　類似団体等と比較して高い水準にあり、安定した収益を確保しています。
③流動比率
　企業債残高の減少により、100％を大きく上回る水準を維持している。そのため、短期的な債務に対しての支払能力を有していると考えます。
④企業債残高対給水収益比率
　類似団体等との比較において低い数値で推移しており、当面、施設更新に伴う企業債発行の見込みもないことから、今後も逓減する見通しです。
⑤料金回収率
　100％以上の数値で推移しており、給水収益で経常費用を賄うことができています。今後も100％以上の数値を維持できるよう努めていきます。
⑥給水原価　
　類似団体等の平均値を上回る数値となっていますが、これは動力費の高騰と一般修繕が原因と考えられます。料金回収率が100％を上回っているため、経営の健全性は保たれていると認識しています。
⑦施設利用率
　類似団体との比較では高い数値を示しているものの、施設能力の5割程度が遊休状態となっていることから、施設更新時にダウンサイジングを検討していきます。
⑧契約率
　契約水量を踏まえた施設規模としており、類似団体との比較では高い数値となっております。</t>
    <rPh sb="56" eb="58">
      <t>ゲンショウ</t>
    </rPh>
    <rPh sb="315" eb="317">
      <t>イッパン</t>
    </rPh>
    <rPh sb="317" eb="319">
      <t>シュウゼン</t>
    </rPh>
    <phoneticPr fontId="5"/>
  </si>
  <si>
    <t>　２社への工業用水の供給を行っています。
　動力費の高騰が続いており経常費用の削減は見込めない中ではあるが、各経営指標のとおり健全な経営状態を維持し、安定した収益を確保したなかで経営を行っています。
　今後の課題は、昭和62年１月の供用開始から30年以上経過していることから、施設の大規模更新に向けた検討が必要となってきております。
　将来の水需要の動向を見極め、ダウンサイジングを含めた施設更新計画の検討と資金確保に努めていきます。</t>
    <rPh sb="13" eb="14">
      <t>オコナ</t>
    </rPh>
    <rPh sb="29" eb="30">
      <t>ツヅ</t>
    </rPh>
    <rPh sb="34" eb="36">
      <t>ケイジョウ</t>
    </rPh>
    <rPh sb="36" eb="38">
      <t>ヒヨウ</t>
    </rPh>
    <rPh sb="39" eb="41">
      <t>サクゲン</t>
    </rPh>
    <rPh sb="42" eb="44">
      <t>ミコ</t>
    </rPh>
    <rPh sb="47" eb="48">
      <t>ナカ</t>
    </rPh>
    <rPh sb="89" eb="91">
      <t>ケイエイ</t>
    </rPh>
    <rPh sb="92" eb="93">
      <t>オコナ</t>
    </rPh>
    <rPh sb="101" eb="103">
      <t>コンゴ</t>
    </rPh>
    <rPh sb="104" eb="106">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</si>
</sst>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68.209999999999994</c:v>
                </c:pt>
                <c:pt idx="1">
                  <c:v>70.25</c:v>
                </c:pt>
                <c:pt idx="2">
                  <c:v>72.290000000000006</c:v>
                </c:pt>
                <c:pt idx="3">
                  <c:v>74.34</c:v>
                </c:pt>
                <c:pt idx="4">
                  <c:v>76.38</c:v>
                </c:pt>
              </c:numCache>
            </c:numRef>
          </c:val>
          <c:extLst>
            <c:ext xmlns:c16="http://schemas.microsoft.com/office/drawing/2014/chart" uri="{C3380CC4-5D6E-409C-BE32-E72D297353CC}">
              <c16:uniqueId val="{00000000-1AA1-4983-9412-F96FAD248E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1AA1-4983-9412-F96FAD248E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9-49C6-9B74-44C0F2C74A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2179-49C6-9B74-44C0F2C74A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183.09</c:v>
                </c:pt>
                <c:pt idx="1">
                  <c:v>166.24</c:v>
                </c:pt>
                <c:pt idx="2">
                  <c:v>150.11000000000001</c:v>
                </c:pt>
                <c:pt idx="3">
                  <c:v>166.43</c:v>
                </c:pt>
                <c:pt idx="4">
                  <c:v>144.59</c:v>
                </c:pt>
              </c:numCache>
            </c:numRef>
          </c:val>
          <c:extLst>
            <c:ext xmlns:c16="http://schemas.microsoft.com/office/drawing/2014/chart" uri="{C3380CC4-5D6E-409C-BE32-E72D297353CC}">
              <c16:uniqueId val="{00000000-289F-436D-AA02-246F5D12AB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289F-436D-AA02-246F5D12AB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26-488D-BBAC-111EF3C00F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E526-488D-BBAC-111EF3C00F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70-4BB6-A668-FCF51376DE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3C70-4BB6-A668-FCF51376DE3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1236.8399999999999</c:v>
                </c:pt>
                <c:pt idx="1">
                  <c:v>1386.66</c:v>
                </c:pt>
                <c:pt idx="2">
                  <c:v>1488.62</c:v>
                </c:pt>
                <c:pt idx="3">
                  <c:v>1686.83</c:v>
                </c:pt>
                <c:pt idx="4">
                  <c:v>2785.76</c:v>
                </c:pt>
              </c:numCache>
            </c:numRef>
          </c:val>
          <c:extLst>
            <c:ext xmlns:c16="http://schemas.microsoft.com/office/drawing/2014/chart" uri="{C3380CC4-5D6E-409C-BE32-E72D297353CC}">
              <c16:uniqueId val="{00000000-B758-49D6-A2F5-04E162A1FD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B758-49D6-A2F5-04E162A1FD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116.73</c:v>
                </c:pt>
                <c:pt idx="1">
                  <c:v>93.52</c:v>
                </c:pt>
                <c:pt idx="2">
                  <c:v>77.349999999999994</c:v>
                </c:pt>
                <c:pt idx="3">
                  <c:v>58.79</c:v>
                </c:pt>
                <c:pt idx="4">
                  <c:v>40.299999999999997</c:v>
                </c:pt>
              </c:numCache>
            </c:numRef>
          </c:val>
          <c:extLst>
            <c:ext xmlns:c16="http://schemas.microsoft.com/office/drawing/2014/chart" uri="{C3380CC4-5D6E-409C-BE32-E72D297353CC}">
              <c16:uniqueId val="{00000000-6F66-40C5-B5F0-989B87F651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6F66-40C5-B5F0-989B87F651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181.6</c:v>
                </c:pt>
                <c:pt idx="1">
                  <c:v>165.1</c:v>
                </c:pt>
                <c:pt idx="2">
                  <c:v>148.94</c:v>
                </c:pt>
                <c:pt idx="3">
                  <c:v>165.17</c:v>
                </c:pt>
                <c:pt idx="4">
                  <c:v>143.44</c:v>
                </c:pt>
              </c:numCache>
            </c:numRef>
          </c:val>
          <c:extLst>
            <c:ext xmlns:c16="http://schemas.microsoft.com/office/drawing/2014/chart" uri="{C3380CC4-5D6E-409C-BE32-E72D297353CC}">
              <c16:uniqueId val="{00000000-9B41-4E9E-BADE-74D28F467B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9B41-4E9E-BADE-74D28F467B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50.37</c:v>
                </c:pt>
                <c:pt idx="1">
                  <c:v>52.71</c:v>
                </c:pt>
                <c:pt idx="2">
                  <c:v>61.37</c:v>
                </c:pt>
                <c:pt idx="3">
                  <c:v>55.05</c:v>
                </c:pt>
                <c:pt idx="4">
                  <c:v>63.66</c:v>
                </c:pt>
              </c:numCache>
            </c:numRef>
          </c:val>
          <c:extLst>
            <c:ext xmlns:c16="http://schemas.microsoft.com/office/drawing/2014/chart" uri="{C3380CC4-5D6E-409C-BE32-E72D297353CC}">
              <c16:uniqueId val="{00000000-7817-4F0F-AF72-8C07E6D68A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7817-4F0F-AF72-8C07E6D68A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53.14</c:v>
                </c:pt>
                <c:pt idx="1">
                  <c:v>57.95</c:v>
                </c:pt>
                <c:pt idx="2">
                  <c:v>53.33</c:v>
                </c:pt>
                <c:pt idx="3">
                  <c:v>52.76</c:v>
                </c:pt>
                <c:pt idx="4">
                  <c:v>50.76</c:v>
                </c:pt>
              </c:numCache>
            </c:numRef>
          </c:val>
          <c:extLst>
            <c:ext xmlns:c16="http://schemas.microsoft.com/office/drawing/2014/chart" uri="{C3380CC4-5D6E-409C-BE32-E72D297353CC}">
              <c16:uniqueId val="{00000000-D8D1-42BF-A86D-CC2F327FD5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D8D1-42BF-A86D-CC2F327FD5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61.14</c:v>
                </c:pt>
                <c:pt idx="1">
                  <c:v>61.14</c:v>
                </c:pt>
                <c:pt idx="2">
                  <c:v>61.14</c:v>
                </c:pt>
                <c:pt idx="3">
                  <c:v>61.14</c:v>
                </c:pt>
                <c:pt idx="4">
                  <c:v>61.14</c:v>
                </c:pt>
              </c:numCache>
            </c:numRef>
          </c:val>
          <c:extLst>
            <c:ext xmlns:c16="http://schemas.microsoft.com/office/drawing/2014/chart" uri="{C3380CC4-5D6E-409C-BE32-E72D297353CC}">
              <c16:uniqueId val="{00000000-6D12-4036-8801-A1D6C6C376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6D12-4036-8801-A1D6C6C376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HZ46" zoomScaleNormal="100" workbookViewId="0">
      <selection activeCell="TD72" sqref="TD72"/>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岩手県　一関市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2100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1066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93.1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1284</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183.09</v>
      </c>
      <c r="Y32" s="121"/>
      <c r="Z32" s="121"/>
      <c r="AA32" s="121"/>
      <c r="AB32" s="121"/>
      <c r="AC32" s="121"/>
      <c r="AD32" s="121"/>
      <c r="AE32" s="121"/>
      <c r="AF32" s="121"/>
      <c r="AG32" s="121"/>
      <c r="AH32" s="121"/>
      <c r="AI32" s="121"/>
      <c r="AJ32" s="121"/>
      <c r="AK32" s="121"/>
      <c r="AL32" s="121"/>
      <c r="AM32" s="121"/>
      <c r="AN32" s="121"/>
      <c r="AO32" s="121"/>
      <c r="AP32" s="121"/>
      <c r="AQ32" s="122"/>
      <c r="AR32" s="120">
        <f>データ!U6</f>
        <v>166.24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150.11000000000001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166.43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144.59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1236.8399999999999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1386.66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1488.62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1686.83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2785.76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116.73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93.52</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77.349999999999994</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58.79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40.299999999999997</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181.6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165.1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148.94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165.17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143.44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50.37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52.71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61.37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55.05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63.66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53.14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57.95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53.33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52.76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50.76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61.14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61.14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61.14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61.14</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61.14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68.209999999999994</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70.25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72.290000000000006</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74.34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76.38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55.32</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55.08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56.95</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56.39</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7.35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8.2100000000000009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11.15</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0.09</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0.4</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0.14000000000000001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0.06</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37</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38</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8MM3vyjS3lIjFao5fKdaNKS+ORfHunKFJuCoglQwcW7lnGplWzFsVYtcys4XoXzP8Na83XnKCdkpN66aP5/Wfg==" saltValue="VridtC7+qJoXmZIbNbSEWw=="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183.09</v>
      </c>
      <c r="U6" s="35">
        <f>U7</f>
        <v>166.24</v>
      </c>
      <c r="V6" s="35">
        <f>V7</f>
        <v>150.11000000000001</v>
      </c>
      <c r="W6" s="35">
        <f>W7</f>
        <v>166.43</v>
      </c>
      <c r="X6" s="35">
        <f t="shared" si="3"/>
        <v>144.59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1236.8399999999999</v>
      </c>
      <c r="AQ6" s="35">
        <f>AQ7</f>
        <v>1386.66</v>
      </c>
      <c r="AR6" s="35">
        <f>AR7</f>
        <v>1488.62</v>
      </c>
      <c r="AS6" s="35">
        <f>AS7</f>
        <v>1686.83</v>
      </c>
      <c r="AT6" s="35">
        <f t="shared" si="3"/>
        <v>2785.76</v>
      </c>
      <c r="AU6" s="35">
        <f t="shared" si="3"/>
        <v>819.73</v>
      </c>
      <c r="AV6" s="35">
        <f t="shared" si="3"/>
        <v>834.05</v>
      </c>
      <c r="AW6" s="35">
        <f t="shared" si="3"/>
        <v>1011.55</v>
      </c>
      <c r="AX6" s="35">
        <f t="shared" si="3"/>
        <v>913.57</v>
      </c>
      <c r="AY6" s="35">
        <f t="shared" si="3"/>
        <v>973.79</v>
      </c>
      <c r="AZ6" s="33" t="str">
        <f>IF(AZ7="-","【-】","【"&amp;SUBSTITUTE(TEXT(AZ7,"#,##0.00"),"-","△")&amp;"】")</f>
        <v>【439.16】</v>
      </c>
      <c r="BA6" s="35">
        <f t="shared" si="3"/>
        <v>116.73</v>
      </c>
      <c r="BB6" s="35">
        <f>BB7</f>
        <v>93.52</v>
      </c>
      <c r="BC6" s="35">
        <f>BC7</f>
        <v>77.349999999999994</v>
      </c>
      <c r="BD6" s="35">
        <f>BD7</f>
        <v>58.79</v>
      </c>
      <c r="BE6" s="35">
        <f t="shared" si="3"/>
        <v>40.299999999999997</v>
      </c>
      <c r="BF6" s="35">
        <f t="shared" si="3"/>
        <v>490.39</v>
      </c>
      <c r="BG6" s="35">
        <f t="shared" si="3"/>
        <v>475.44</v>
      </c>
      <c r="BH6" s="35">
        <f t="shared" si="3"/>
        <v>413.6</v>
      </c>
      <c r="BI6" s="35">
        <f t="shared" si="3"/>
        <v>398.17</v>
      </c>
      <c r="BJ6" s="35">
        <f t="shared" si="3"/>
        <v>388.41</v>
      </c>
      <c r="BK6" s="33" t="str">
        <f>IF(BK7="-","【-】","【"&amp;SUBSTITUTE(TEXT(BK7,"#,##0.00"),"-","△")&amp;"】")</f>
        <v>【227.97】</v>
      </c>
      <c r="BL6" s="35">
        <f t="shared" si="3"/>
        <v>181.6</v>
      </c>
      <c r="BM6" s="35">
        <f>BM7</f>
        <v>165.1</v>
      </c>
      <c r="BN6" s="35">
        <f>BN7</f>
        <v>148.94</v>
      </c>
      <c r="BO6" s="35">
        <f>BO7</f>
        <v>165.17</v>
      </c>
      <c r="BP6" s="35">
        <f t="shared" si="3"/>
        <v>143.44</v>
      </c>
      <c r="BQ6" s="35">
        <f t="shared" si="3"/>
        <v>90.8</v>
      </c>
      <c r="BR6" s="35">
        <f t="shared" si="3"/>
        <v>93.49</v>
      </c>
      <c r="BS6" s="35">
        <f t="shared" si="3"/>
        <v>94.77</v>
      </c>
      <c r="BT6" s="35">
        <f t="shared" si="3"/>
        <v>89.59</v>
      </c>
      <c r="BU6" s="35">
        <f t="shared" si="3"/>
        <v>88.44</v>
      </c>
      <c r="BV6" s="33" t="str">
        <f>IF(BV7="-","【-】","【"&amp;SUBSTITUTE(TEXT(BV7,"#,##0.00"),"-","△")&amp;"】")</f>
        <v>【107.69】</v>
      </c>
      <c r="BW6" s="35">
        <f t="shared" si="3"/>
        <v>50.37</v>
      </c>
      <c r="BX6" s="35">
        <f>BX7</f>
        <v>52.71</v>
      </c>
      <c r="BY6" s="35">
        <f>BY7</f>
        <v>61.37</v>
      </c>
      <c r="BZ6" s="35">
        <f>BZ7</f>
        <v>55.05</v>
      </c>
      <c r="CA6" s="35">
        <f t="shared" si="3"/>
        <v>63.66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53.14</v>
      </c>
      <c r="CI6" s="35">
        <f>CI7</f>
        <v>57.95</v>
      </c>
      <c r="CJ6" s="35">
        <f>CJ7</f>
        <v>53.33</v>
      </c>
      <c r="CK6" s="35">
        <f>CK7</f>
        <v>52.76</v>
      </c>
      <c r="CL6" s="35">
        <f t="shared" si="5"/>
        <v>50.76</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61.14</v>
      </c>
      <c r="CT6" s="35">
        <f>CT7</f>
        <v>61.14</v>
      </c>
      <c r="CU6" s="35">
        <f>CU7</f>
        <v>61.14</v>
      </c>
      <c r="CV6" s="35">
        <f>CV7</f>
        <v>61.14</v>
      </c>
      <c r="CW6" s="35">
        <f t="shared" si="6"/>
        <v>61.14</v>
      </c>
      <c r="CX6" s="35">
        <f t="shared" si="6"/>
        <v>49.05</v>
      </c>
      <c r="CY6" s="35">
        <f t="shared" si="6"/>
        <v>50.94</v>
      </c>
      <c r="CZ6" s="35">
        <f t="shared" si="6"/>
        <v>49.76</v>
      </c>
      <c r="DA6" s="35">
        <f t="shared" si="6"/>
        <v>49.18</v>
      </c>
      <c r="DB6" s="35">
        <f t="shared" si="6"/>
        <v>52.48</v>
      </c>
      <c r="DC6" s="33" t="str">
        <f>IF(DC7="-","【-】","【"&amp;SUBSTITUTE(TEXT(DC7,"#,##0.00"),"-","△")&amp;"】")</f>
        <v>【77.20】</v>
      </c>
      <c r="DD6" s="35">
        <f t="shared" ref="DD6:DM6" si="7">DD7</f>
        <v>68.209999999999994</v>
      </c>
      <c r="DE6" s="35">
        <f>DE7</f>
        <v>70.25</v>
      </c>
      <c r="DF6" s="35">
        <f>DF7</f>
        <v>72.290000000000006</v>
      </c>
      <c r="DG6" s="35">
        <f>DG7</f>
        <v>74.34</v>
      </c>
      <c r="DH6" s="35">
        <f t="shared" si="7"/>
        <v>76.38</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2100</v>
      </c>
      <c r="L7" s="37" t="s">
        <v>97</v>
      </c>
      <c r="M7" s="38">
        <v>1</v>
      </c>
      <c r="N7" s="38">
        <v>1066</v>
      </c>
      <c r="O7" s="39" t="s">
        <v>98</v>
      </c>
      <c r="P7" s="39">
        <v>93.1</v>
      </c>
      <c r="Q7" s="38">
        <v>2</v>
      </c>
      <c r="R7" s="38">
        <v>1284</v>
      </c>
      <c r="S7" s="37" t="s">
        <v>99</v>
      </c>
      <c r="T7" s="40">
        <v>183.09</v>
      </c>
      <c r="U7" s="40">
        <v>166.24</v>
      </c>
      <c r="V7" s="40">
        <v>150.11000000000001</v>
      </c>
      <c r="W7" s="40">
        <v>166.43</v>
      </c>
      <c r="X7" s="40">
        <v>144.59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1236.8399999999999</v>
      </c>
      <c r="AQ7" s="40">
        <v>1386.66</v>
      </c>
      <c r="AR7" s="40">
        <v>1488.62</v>
      </c>
      <c r="AS7" s="40">
        <v>1686.83</v>
      </c>
      <c r="AT7" s="40">
        <v>2785.76</v>
      </c>
      <c r="AU7" s="40">
        <v>819.73</v>
      </c>
      <c r="AV7" s="40">
        <v>834.05</v>
      </c>
      <c r="AW7" s="40">
        <v>1011.55</v>
      </c>
      <c r="AX7" s="40">
        <v>913.57</v>
      </c>
      <c r="AY7" s="40">
        <v>973.79</v>
      </c>
      <c r="AZ7" s="40">
        <v>439.16</v>
      </c>
      <c r="BA7" s="40">
        <v>116.73</v>
      </c>
      <c r="BB7" s="40">
        <v>93.52</v>
      </c>
      <c r="BC7" s="40">
        <v>77.349999999999994</v>
      </c>
      <c r="BD7" s="40">
        <v>58.79</v>
      </c>
      <c r="BE7" s="40">
        <v>40.299999999999997</v>
      </c>
      <c r="BF7" s="40">
        <v>490.39</v>
      </c>
      <c r="BG7" s="40">
        <v>475.44</v>
      </c>
      <c r="BH7" s="40">
        <v>413.6</v>
      </c>
      <c r="BI7" s="40">
        <v>398.17</v>
      </c>
      <c r="BJ7" s="40">
        <v>388.41</v>
      </c>
      <c r="BK7" s="40">
        <v>227.97</v>
      </c>
      <c r="BL7" s="40">
        <v>181.6</v>
      </c>
      <c r="BM7" s="40">
        <v>165.1</v>
      </c>
      <c r="BN7" s="40">
        <v>148.94</v>
      </c>
      <c r="BO7" s="40">
        <v>165.17</v>
      </c>
      <c r="BP7" s="40">
        <v>143.44</v>
      </c>
      <c r="BQ7" s="40">
        <v>90.8</v>
      </c>
      <c r="BR7" s="40">
        <v>93.49</v>
      </c>
      <c r="BS7" s="40">
        <v>94.77</v>
      </c>
      <c r="BT7" s="40">
        <v>89.59</v>
      </c>
      <c r="BU7" s="40">
        <v>88.44</v>
      </c>
      <c r="BV7" s="40">
        <v>107.69</v>
      </c>
      <c r="BW7" s="40">
        <v>50.37</v>
      </c>
      <c r="BX7" s="40">
        <v>52.71</v>
      </c>
      <c r="BY7" s="40">
        <v>61.37</v>
      </c>
      <c r="BZ7" s="40">
        <v>55.05</v>
      </c>
      <c r="CA7" s="40">
        <v>63.66</v>
      </c>
      <c r="CB7" s="40">
        <v>50.56</v>
      </c>
      <c r="CC7" s="40">
        <v>49.4</v>
      </c>
      <c r="CD7" s="40">
        <v>49.51</v>
      </c>
      <c r="CE7" s="40">
        <v>52.49</v>
      </c>
      <c r="CF7" s="40">
        <v>51.61</v>
      </c>
      <c r="CG7" s="40">
        <v>20.260000000000002</v>
      </c>
      <c r="CH7" s="40">
        <v>53.14</v>
      </c>
      <c r="CI7" s="40">
        <v>57.95</v>
      </c>
      <c r="CJ7" s="40">
        <v>53.33</v>
      </c>
      <c r="CK7" s="40">
        <v>52.76</v>
      </c>
      <c r="CL7" s="40">
        <v>50.76</v>
      </c>
      <c r="CM7" s="40">
        <v>34.19</v>
      </c>
      <c r="CN7" s="40">
        <v>36.65</v>
      </c>
      <c r="CO7" s="40">
        <v>33.29</v>
      </c>
      <c r="CP7" s="40">
        <v>31.77</v>
      </c>
      <c r="CQ7" s="40">
        <v>33.729999999999997</v>
      </c>
      <c r="CR7" s="40">
        <v>52.31</v>
      </c>
      <c r="CS7" s="40">
        <v>61.14</v>
      </c>
      <c r="CT7" s="40">
        <v>61.14</v>
      </c>
      <c r="CU7" s="40">
        <v>61.14</v>
      </c>
      <c r="CV7" s="40">
        <v>61.14</v>
      </c>
      <c r="CW7" s="40">
        <v>61.14</v>
      </c>
      <c r="CX7" s="40">
        <v>49.05</v>
      </c>
      <c r="CY7" s="40">
        <v>50.94</v>
      </c>
      <c r="CZ7" s="40">
        <v>49.76</v>
      </c>
      <c r="DA7" s="40">
        <v>49.18</v>
      </c>
      <c r="DB7" s="40">
        <v>52.48</v>
      </c>
      <c r="DC7" s="40">
        <v>77.2</v>
      </c>
      <c r="DD7" s="40">
        <v>68.209999999999994</v>
      </c>
      <c r="DE7" s="40">
        <v>70.25</v>
      </c>
      <c r="DF7" s="40">
        <v>72.290000000000006</v>
      </c>
      <c r="DG7" s="40">
        <v>74.34</v>
      </c>
      <c r="DH7" s="40">
        <v>76.38</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183.09</v>
      </c>
      <c r="V11" s="48">
        <f>IF(U6="-",NA(),U6)</f>
        <v>166.24</v>
      </c>
      <c r="W11" s="48">
        <f>IF(V6="-",NA(),V6)</f>
        <v>150.11000000000001</v>
      </c>
      <c r="X11" s="48">
        <f>IF(W6="-",NA(),W6)</f>
        <v>166.43</v>
      </c>
      <c r="Y11" s="48">
        <f>IF(X6="-",NA(),X6)</f>
        <v>144.59</v>
      </c>
      <c r="AE11" s="47" t="s">
        <v>23</v>
      </c>
      <c r="AF11" s="48">
        <f>IF(AE6="-",NA(),AE6)</f>
        <v>0</v>
      </c>
      <c r="AG11" s="48">
        <f>IF(AF6="-",NA(),AF6)</f>
        <v>0</v>
      </c>
      <c r="AH11" s="48">
        <f>IF(AG6="-",NA(),AG6)</f>
        <v>0</v>
      </c>
      <c r="AI11" s="48">
        <f>IF(AH6="-",NA(),AH6)</f>
        <v>0</v>
      </c>
      <c r="AJ11" s="48">
        <f>IF(AI6="-",NA(),AI6)</f>
        <v>0</v>
      </c>
      <c r="AP11" s="47" t="s">
        <v>23</v>
      </c>
      <c r="AQ11" s="48">
        <f>IF(AP6="-",NA(),AP6)</f>
        <v>1236.8399999999999</v>
      </c>
      <c r="AR11" s="48">
        <f>IF(AQ6="-",NA(),AQ6)</f>
        <v>1386.66</v>
      </c>
      <c r="AS11" s="48">
        <f>IF(AR6="-",NA(),AR6)</f>
        <v>1488.62</v>
      </c>
      <c r="AT11" s="48">
        <f>IF(AS6="-",NA(),AS6)</f>
        <v>1686.83</v>
      </c>
      <c r="AU11" s="48">
        <f>IF(AT6="-",NA(),AT6)</f>
        <v>2785.76</v>
      </c>
      <c r="BA11" s="47" t="s">
        <v>23</v>
      </c>
      <c r="BB11" s="48">
        <f>IF(BA6="-",NA(),BA6)</f>
        <v>116.73</v>
      </c>
      <c r="BC11" s="48">
        <f>IF(BB6="-",NA(),BB6)</f>
        <v>93.52</v>
      </c>
      <c r="BD11" s="48">
        <f>IF(BC6="-",NA(),BC6)</f>
        <v>77.349999999999994</v>
      </c>
      <c r="BE11" s="48">
        <f>IF(BD6="-",NA(),BD6)</f>
        <v>58.79</v>
      </c>
      <c r="BF11" s="48">
        <f>IF(BE6="-",NA(),BE6)</f>
        <v>40.299999999999997</v>
      </c>
      <c r="BL11" s="47" t="s">
        <v>23</v>
      </c>
      <c r="BM11" s="48">
        <f>IF(BL6="-",NA(),BL6)</f>
        <v>181.6</v>
      </c>
      <c r="BN11" s="48">
        <f>IF(BM6="-",NA(),BM6)</f>
        <v>165.1</v>
      </c>
      <c r="BO11" s="48">
        <f>IF(BN6="-",NA(),BN6)</f>
        <v>148.94</v>
      </c>
      <c r="BP11" s="48">
        <f>IF(BO6="-",NA(),BO6)</f>
        <v>165.17</v>
      </c>
      <c r="BQ11" s="48">
        <f>IF(BP6="-",NA(),BP6)</f>
        <v>143.44</v>
      </c>
      <c r="BW11" s="47" t="s">
        <v>23</v>
      </c>
      <c r="BX11" s="48">
        <f>IF(BW6="-",NA(),BW6)</f>
        <v>50.37</v>
      </c>
      <c r="BY11" s="48">
        <f>IF(BX6="-",NA(),BX6)</f>
        <v>52.71</v>
      </c>
      <c r="BZ11" s="48">
        <f>IF(BY6="-",NA(),BY6)</f>
        <v>61.37</v>
      </c>
      <c r="CA11" s="48">
        <f>IF(BZ6="-",NA(),BZ6)</f>
        <v>55.05</v>
      </c>
      <c r="CB11" s="48">
        <f>IF(CA6="-",NA(),CA6)</f>
        <v>63.66</v>
      </c>
      <c r="CH11" s="47" t="s">
        <v>23</v>
      </c>
      <c r="CI11" s="48">
        <f>IF(CH6="-",NA(),CH6)</f>
        <v>53.14</v>
      </c>
      <c r="CJ11" s="48">
        <f>IF(CI6="-",NA(),CI6)</f>
        <v>57.95</v>
      </c>
      <c r="CK11" s="48">
        <f>IF(CJ6="-",NA(),CJ6)</f>
        <v>53.33</v>
      </c>
      <c r="CL11" s="48">
        <f>IF(CK6="-",NA(),CK6)</f>
        <v>52.76</v>
      </c>
      <c r="CM11" s="48">
        <f>IF(CL6="-",NA(),CL6)</f>
        <v>50.76</v>
      </c>
      <c r="CS11" s="47" t="s">
        <v>23</v>
      </c>
      <c r="CT11" s="48">
        <f>IF(CS6="-",NA(),CS6)</f>
        <v>61.14</v>
      </c>
      <c r="CU11" s="48">
        <f>IF(CT6="-",NA(),CT6)</f>
        <v>61.14</v>
      </c>
      <c r="CV11" s="48">
        <f>IF(CU6="-",NA(),CU6)</f>
        <v>61.14</v>
      </c>
      <c r="CW11" s="48">
        <f>IF(CV6="-",NA(),CV6)</f>
        <v>61.14</v>
      </c>
      <c r="CX11" s="48">
        <f>IF(CW6="-",NA(),CW6)</f>
        <v>61.14</v>
      </c>
      <c r="DD11" s="47" t="s">
        <v>23</v>
      </c>
      <c r="DE11" s="48">
        <f>IF(DD6="-",NA(),DD6)</f>
        <v>68.209999999999994</v>
      </c>
      <c r="DF11" s="48">
        <f>IF(DE6="-",NA(),DE6)</f>
        <v>70.25</v>
      </c>
      <c r="DG11" s="48">
        <f>IF(DF6="-",NA(),DF6)</f>
        <v>72.290000000000006</v>
      </c>
      <c r="DH11" s="48">
        <f>IF(DG6="-",NA(),DG6)</f>
        <v>74.34</v>
      </c>
      <c r="DI11" s="48">
        <f>IF(DH6="-",NA(),DH6)</f>
        <v>76.38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